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2" windowHeight="9408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<sst xmlns="http://schemas.openxmlformats.org/spreadsheetml/2006/main" count="366" uniqueCount="236">
  <si>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</si>
  <si>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</si>
  <si>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</si>
  <si>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</si>
  <si>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</si>
  <si>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</si>
  <si>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>Срок реализации  (дата)</t>
  </si>
  <si>
    <t>областной бюджет</t>
  </si>
  <si>
    <t>1</t>
  </si>
  <si>
    <t>1.1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</si>
  <si>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</si>
  <si>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</si>
  <si>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</si>
  <si>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</si>
  <si>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</si>
  <si>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</si>
  <si>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</si>
  <si>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</si>
  <si>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</si>
  <si>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</si>
  <si>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</si>
  <si>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</si>
  <si>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</si>
  <si>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</si>
  <si>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</si>
  <si>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</si>
  <si>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</si>
  <si>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</si>
  <si>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Ескина М.В.</t>
  </si>
  <si>
    <t>1.18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</si>
  <si>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</si>
  <si>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</si>
  <si>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</si>
  <si>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</si>
  <si>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</si>
  <si>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</si>
  <si>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</si>
  <si>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</si>
  <si>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</si>
  <si>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</si>
  <si>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</si>
  <si>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</si>
  <si>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</si>
  <si>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</si>
  <si>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Гнатовская Т.Я.</t>
  </si>
  <si>
    <t>Улучшение качества жизни отдельных категорий граждан</t>
  </si>
  <si>
    <t>Оказание материальной помощи гражданам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</si>
  <si>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</si>
  <si>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</si>
  <si>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</si>
  <si>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</si>
  <si>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</si>
  <si>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</si>
  <si>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</si>
  <si>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</si>
  <si>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</si>
  <si>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</si>
  <si>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</si>
  <si>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</si>
  <si>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</si>
  <si>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</si>
  <si>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</si>
  <si>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</si>
  <si>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</si>
  <si>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</si>
  <si>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</si>
  <si>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</si>
  <si>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</si>
  <si>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</si>
  <si>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</si>
  <si>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</si>
  <si>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</si>
  <si>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</si>
  <si>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</si>
  <si>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</si>
  <si>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>Горчанюк Т.Г.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</si>
  <si>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</si>
  <si>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</si>
  <si>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</si>
  <si>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</si>
  <si>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</si>
  <si>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</si>
  <si>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</si>
  <si>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</si>
  <si>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</si>
  <si>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</si>
  <si>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</si>
  <si>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1.18.10</t>
  </si>
  <si>
    <t>федераль-ный бюджет</t>
  </si>
  <si>
    <t>внебюджет-ные источники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</si>
  <si>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</si>
  <si>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</si>
  <si>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Улучшение качества жизни ветеранов Великой Отечественной войны</t>
  </si>
  <si>
    <t>Улучшение качества жизни инвалидов с нарушением опорно-двигательного аппарата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</si>
  <si>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</si>
  <si>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</si>
  <si>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</si>
  <si>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</si>
  <si>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 xml:space="preserve">Дню памяти жертв радиационных катастроф            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</si>
  <si>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</si>
  <si>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</si>
  <si>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</si>
  <si>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 xml:space="preserve">Дню пожилых людей          </t>
  </si>
  <si>
    <t xml:space="preserve">Дню памяти жертв политических репрессий  </t>
  </si>
  <si>
    <t xml:space="preserve">Международному дню слепых                          </t>
  </si>
  <si>
    <t xml:space="preserve">Международному дню инвалидов          </t>
  </si>
  <si>
    <t>Годовщине битвы под Москвой</t>
  </si>
  <si>
    <t>Памяти погибших военнослужащих во время боевых действий в Чечне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</si>
  <si>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</si>
  <si>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</si>
  <si>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</si>
  <si>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</si>
  <si>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</si>
  <si>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</si>
  <si>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</si>
  <si>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</si>
  <si>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</si>
  <si>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</si>
  <si>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</si>
  <si>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</si>
  <si>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</si>
  <si>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</si>
  <si>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</si>
  <si>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</si>
  <si>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</si>
  <si>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</si>
  <si>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</si>
  <si>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</si>
  <si>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</si>
  <si>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</si>
  <si>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</si>
  <si>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</si>
  <si>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</si>
  <si>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</si>
  <si>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</si>
  <si>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</si>
  <si>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</si>
  <si>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</si>
  <si>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</si>
  <si>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</si>
  <si>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>3.3</t>
  </si>
  <si>
    <t xml:space="preserve">                                         Приложение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</si>
  <si>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</si>
  <si>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</si>
  <si>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</si>
  <si>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</si>
  <si>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</si>
  <si>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Единовременное пособие муниципальным служащим за полные годы стажа при увольнении на пенсию</t>
  </si>
  <si>
    <t>3.4</t>
  </si>
  <si>
    <t>3.5</t>
  </si>
  <si>
    <t xml:space="preserve">Увеличение количества объектов в образова-тельных учреждениях, доступных для детей-инвалидов </t>
  </si>
  <si>
    <t>Столяр И.О.
Юдина Т.И
Сергеева Г.С.</t>
  </si>
  <si>
    <t>1.22</t>
  </si>
  <si>
    <t>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</si>
  <si>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>1.19.4</t>
  </si>
  <si>
    <t>1.19.5</t>
  </si>
  <si>
    <t>1.19.6</t>
  </si>
  <si>
    <t>1.19.7</t>
  </si>
  <si>
    <t>1.19.8</t>
  </si>
  <si>
    <t>1.19.9</t>
  </si>
  <si>
    <t>1.19.10</t>
  </si>
  <si>
    <t>1.19.11</t>
  </si>
  <si>
    <t>1.19.12</t>
  </si>
  <si>
    <t>1.19.13</t>
  </si>
  <si>
    <t>1.19.14</t>
  </si>
  <si>
    <t>1.19.15</t>
  </si>
  <si>
    <t>1.19.16</t>
  </si>
  <si>
    <t>1.19.17</t>
  </si>
  <si>
    <t>1.19.19</t>
  </si>
  <si>
    <t>1.19.20</t>
  </si>
  <si>
    <t>1.19.21</t>
  </si>
  <si>
    <t>1.19.22</t>
  </si>
  <si>
    <t>1.19.23</t>
  </si>
  <si>
    <t>1.19.24</t>
  </si>
  <si>
    <t>1.19.25</t>
  </si>
  <si>
    <t>1.19.26</t>
  </si>
  <si>
    <t>1.19.27</t>
  </si>
  <si>
    <t>Оказание государствен-ной материальной по-мощи с целью укрепления и повышения статуса семьи</t>
  </si>
  <si>
    <t>Подпрограмма 1. Социальная поддерка населения</t>
  </si>
  <si>
    <t>Улучшение качества жизни семей с детьми</t>
  </si>
  <si>
    <t>1.23</t>
  </si>
  <si>
    <t>1.22. Обеспечение реализации подпрограммы</t>
  </si>
  <si>
    <t>1.20. Осуществление ежегодной денежной выплаты лицам, награжденным нагрудным знаком «Почетный донор России»</t>
  </si>
  <si>
    <t>1.22.1</t>
  </si>
  <si>
    <t>1.22.2</t>
  </si>
  <si>
    <t>1.22.3</t>
  </si>
  <si>
    <t xml:space="preserve">1.23. Организация повышения квалификации </t>
  </si>
  <si>
    <t>1.24</t>
  </si>
  <si>
    <t xml:space="preserve">1.24. Обеспечение первичных мер пожарной безопасности </t>
  </si>
  <si>
    <t>1.21. Предоставление отдельных мер социальной граждан, подвергшихся воздействию радиации</t>
  </si>
  <si>
    <t>ПЛАН РЕАЛИЗАЦИИ</t>
  </si>
  <si>
    <t xml:space="preserve">Ответственный исполнитель, соисполнитель, участник (должность/ФИО)  </t>
  </si>
  <si>
    <t>Начальник отдела адресных пособий 
Ескина М.В.</t>
  </si>
  <si>
    <t>Начальник отдела по делам ветеранов и инвалидов 
Козырь М.М.</t>
  </si>
  <si>
    <t>Директор МУ "ЦСО ГПВиИ № 2 г.Волгодонска" 
Горчанюк Т.Г.</t>
  </si>
  <si>
    <t>Начальник административно-хозяйственного отдела 
Юдина Т.И.</t>
  </si>
  <si>
    <t>Директор ДТиСР г.Волгодонска
Пашко А.А.</t>
  </si>
  <si>
    <t>Директор</t>
  </si>
  <si>
    <t>А.А.Пашко</t>
  </si>
  <si>
    <t>Начальник отдела - главный бухгалтер 
Столяр И.О.</t>
  </si>
  <si>
    <t>Директор МУ "ЦСО ГПВиИ № 1 г.Волгодонска" 
Киричек Э.В.</t>
  </si>
  <si>
    <t>Начальник отдела - главный бухгалтер 
Столяр И.О.
Начальник административно-хозяйственного отдела 
Юдина Т.И
Начальник отдела администрирования информационных систем и технических средств 
Сергеева Г.С.</t>
  </si>
  <si>
    <t>1.19.18</t>
  </si>
  <si>
    <t>3.5. Приобретение оборудования в образовательных учреждениях</t>
  </si>
  <si>
    <t>1.22.4.</t>
  </si>
  <si>
    <t>Приобретение компьютерной техники</t>
  </si>
  <si>
    <t>Начальник отдела администрирования информационных систем и технических средств 
Сергеева Г.С.</t>
  </si>
  <si>
    <t xml:space="preserve">Оказание материальной помощи на проведение ремонта жилья, находящегося в собственности ветерана Великой Отечественной войны 1941-1945гг. или занимаемого им по договору социального найма, в целях улучшения  жилищных условий </t>
  </si>
  <si>
    <t>1.19.28</t>
  </si>
  <si>
    <t>Приглашение сурдопереводчика на мероприятия, организованные Администрацией города Волгодонска, Волгодонской городской Думой, с участием инвалидов с нарушением слуха</t>
  </si>
  <si>
    <t>Начальник отдела субсидий и льгот Даниленко М.В.</t>
  </si>
  <si>
    <t>Заместитель директора 
Дубенцева С.В.</t>
  </si>
  <si>
    <t>Оплата налогов, государственной пошлины, исполнение судебных актов</t>
  </si>
  <si>
    <t>1.22.5.</t>
  </si>
  <si>
    <t>1.25</t>
  </si>
  <si>
    <t xml:space="preserve">1.25 Информационное, программное и материально-техническое обеспечение </t>
  </si>
  <si>
    <t>муниципальной программы города Волгодонска "Социальная поддержка граждан Волгодонска" на 2018 год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</si>
  <si>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
</t>
  </si>
  <si>
    <t>Обновление банка данных одиноких и одиноко проживающих граждан, нуждающихся в адресной социальной поддержке</t>
  </si>
  <si>
    <t>Приобретение новогодних подарков и поздравительных открыток для детей из малообеспеченных семей в возрасте от 2 до 14 лет</t>
  </si>
  <si>
    <t>Организация коллективного отдыха инвалидов-колясочников с выездом на базу отдыха и проведением культурно-просветительных  мероприятий</t>
  </si>
  <si>
    <t>Международному дню глухих</t>
  </si>
  <si>
    <r>
      <t>3.2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.Обеспечение доступности к объектам социальной инфраструктуры и услугам в приоритетных сферах жизнедеятельности граждан с ограниченными физическими возможностями</t>
    </r>
  </si>
  <si>
    <r>
      <t>2.1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. Осуществление государственных полномочий в сфере социального обслуживания</t>
    </r>
  </si>
  <si>
    <t>Обеспечение беспрепятственного доступа граждан с ограниченными физическими возможностями к объектам социальной инфраструктуры и услугам в приоритетных сферах жизнедеятельности</t>
  </si>
  <si>
    <t>Начальник Управления образования г.Волгодонска 
Самсонюк Т.А.</t>
  </si>
  <si>
    <t>Организация подписки на периодическое печатное издание «Волгодонская правда» на первое полугодие 2018 года для следующих категорий граждан: участников и инвалидов Великой Отечественной войны; труженников тыла; военнослужащих в годы Великой Отечественной войны; несове6ршеннолетних узников фашизма; жителей блокадного Ленинграда; инвалидов детства в период Великой Отечественной войны; участников Народного хора ветеранов войны и труда</t>
  </si>
  <si>
    <t xml:space="preserve">Улучшение качества жизни ветеранов и инвалидов </t>
  </si>
  <si>
    <r>
      <t xml:space="preserve">Приложение к приказу </t>
    </r>
    <r>
      <rPr>
        <b/>
        <sz val="12"/>
        <color indexed="8"/>
        <rFont val="Times New Roman"/>
        <family val="1"/>
      </rPr>
      <t>от 27.02.2018 № 48</t>
    </r>
  </si>
  <si>
    <t>Выплаты персоналу</t>
  </si>
  <si>
    <t>3.4. Выполнение работ по созданию универсальной безбарьерной среды для инвалидов в образовательных учреждениях</t>
  </si>
  <si>
    <t>3.8. Создание универсальной безбарьерной среды в спортивных учреждениях</t>
  </si>
  <si>
    <t>3.8</t>
  </si>
  <si>
    <t>Председатель Спорткомитета г.Волгодонска Криводуд А.И.</t>
  </si>
  <si>
    <t xml:space="preserve">Увеличение количества объектов, доступных для инвалидов в спортивных учреждениях </t>
  </si>
  <si>
    <t>Организация и предоставление бесплатного питания гражданам, находящимся в трудной жизненной ситуации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</si>
</sst>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10" xfId="0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14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1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14" fontId="40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justify" vertical="top" wrapText="1"/>
    </xf>
    <xf numFmtId="0" fontId="40" fillId="0" borderId="13" xfId="0" applyFont="1" applyBorder="1" applyAlignment="1">
      <alignment horizontal="justify" vertical="top" wrapText="1"/>
    </xf>
    <xf numFmtId="49" fontId="40" fillId="0" borderId="10" xfId="0" applyNumberFormat="1" applyFont="1" applyBorder="1" applyAlignment="1">
      <alignment horizontal="left" vertical="top" wrapText="1"/>
    </xf>
    <xf numFmtId="49" fontId="40" fillId="0" borderId="14" xfId="0" applyNumberFormat="1" applyFont="1" applyBorder="1" applyAlignment="1">
      <alignment horizontal="center" vertical="top" wrapText="1"/>
    </xf>
    <xf numFmtId="14" fontId="40" fillId="0" borderId="15" xfId="0" applyNumberFormat="1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vertical="top" wrapText="1"/>
    </xf>
    <xf numFmtId="49" fontId="40" fillId="0" borderId="16" xfId="0" applyNumberFormat="1" applyFont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left" vertical="top" wrapText="1"/>
    </xf>
    <xf numFmtId="49" fontId="40" fillId="0" borderId="16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40" fillId="0" borderId="13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40" fillId="0" borderId="18" xfId="0" applyNumberFormat="1" applyFont="1" applyBorder="1" applyAlignment="1">
      <alignment horizontal="center" vertical="top" wrapText="1"/>
    </xf>
    <xf numFmtId="0" fontId="40" fillId="0" borderId="17" xfId="0" applyFont="1" applyBorder="1" applyAlignment="1">
      <alignment vertical="top" wrapText="1"/>
    </xf>
    <xf numFmtId="14" fontId="40" fillId="0" borderId="19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3" fillId="0" borderId="13" xfId="0" applyFont="1" applyBorder="1" applyAlignment="1">
      <alignment horizontal="left" vertical="top" wrapText="1"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 vertical="top" wrapText="1"/>
    </xf>
    <xf numFmtId="49" fontId="40" fillId="0" borderId="13" xfId="0" applyNumberFormat="1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49" fontId="40" fillId="0" borderId="13" xfId="0" applyNumberFormat="1" applyFont="1" applyFill="1" applyBorder="1" applyAlignment="1">
      <alignment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Fill="1" applyBorder="1" applyAlignment="1">
      <alignment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173" fontId="40" fillId="0" borderId="10" xfId="0" applyNumberFormat="1" applyFont="1" applyBorder="1" applyAlignment="1">
      <alignment horizontal="center" vertical="top" wrapText="1"/>
    </xf>
    <xf numFmtId="173" fontId="40" fillId="0" borderId="10" xfId="0" applyNumberFormat="1" applyFont="1" applyFill="1" applyBorder="1" applyAlignment="1">
      <alignment horizontal="center" vertical="top" wrapText="1"/>
    </xf>
    <xf numFmtId="173" fontId="40" fillId="0" borderId="13" xfId="0" applyNumberFormat="1" applyFont="1" applyBorder="1" applyAlignment="1">
      <alignment horizontal="center" vertical="top" wrapText="1"/>
    </xf>
    <xf numFmtId="173" fontId="40" fillId="0" borderId="17" xfId="0" applyNumberFormat="1" applyFont="1" applyBorder="1" applyAlignment="1">
      <alignment horizontal="center" vertical="top" wrapText="1"/>
    </xf>
    <xf numFmtId="173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49" fontId="40" fillId="33" borderId="11" xfId="0" applyNumberFormat="1" applyFont="1" applyFill="1" applyBorder="1" applyAlignment="1">
      <alignment horizontal="center" vertical="top" wrapText="1"/>
    </xf>
    <xf numFmtId="49" fontId="40" fillId="33" borderId="16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left" vertical="top" wrapText="1"/>
    </xf>
    <xf numFmtId="173" fontId="40" fillId="33" borderId="10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justify" vertical="top" wrapText="1"/>
    </xf>
    <xf numFmtId="49" fontId="40" fillId="0" borderId="11" xfId="0" applyNumberFormat="1" applyFont="1" applyFill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NumberFormat="1" applyFont="1" applyBorder="1" applyAlignment="1">
      <alignment horizontal="left" vertical="top" wrapText="1"/>
    </xf>
    <xf numFmtId="14" fontId="40" fillId="0" borderId="15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14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6" xfId="0" applyFont="1" applyBorder="1" applyAlignment="1">
      <alignment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173" fontId="40" fillId="0" borderId="17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7" xfId="0" applyNumberFormat="1" applyFont="1" applyFill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14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14" fontId="40" fillId="0" borderId="13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3" xfId="0" applyFont="1" applyBorder="1" applyAlignment="1">
      <alignment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3" xfId="0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wrapText="1"/>
    </xf>
    <xf numFmtId="14" fontId="40" fillId="0" borderId="13" xfId="0" applyNumberFormat="1" applyFont="1" applyBorder="1" applyAlignment="1">
      <alignment horizontal="center" vertical="top" wrapText="1"/>
    </xf>
    <xf numFmtId="14" fontId="40" fillId="0" borderId="17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20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9" fontId="40" fillId="0" borderId="13" xfId="0" applyNumberFormat="1" applyFont="1" applyBorder="1" applyAlignment="1">
      <alignment horizontal="left" vertical="top" wrapText="1"/>
    </xf>
    <xf numFmtId="49" fontId="40" fillId="0" borderId="20" xfId="0" applyNumberFormat="1" applyFont="1" applyBorder="1" applyAlignment="1">
      <alignment horizontal="left" vertical="top" wrapText="1"/>
    </xf>
    <xf numFmtId="49" fontId="40" fillId="0" borderId="17" xfId="0" applyNumberFormat="1" applyFont="1" applyBorder="1" applyAlignment="1">
      <alignment horizontal="center" vertical="top" wrapText="1"/>
    </xf>
    <xf numFmtId="0" fontId="40" fillId="0" borderId="13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49" fontId="40" fillId="0" borderId="13" xfId="0" applyNumberFormat="1" applyFont="1" applyFill="1" applyBorder="1" applyAlignment="1">
      <alignment horizontal="left" vertical="top" wrapText="1"/>
    </xf>
    <xf numFmtId="49" fontId="40" fillId="0" borderId="17" xfId="0" applyNumberFormat="1" applyFont="1" applyFill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44" fillId="0" borderId="0" xfId="0" applyFont="1" applyFill="1" applyAlignment="1">
      <alignment horizontal="right"/>
    </xf>
    <xf numFmtId="0" fontId="44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tabSelected="1" zoomScalePageLayoutView="0" workbookViewId="0" topLeftCell="A2">
      <selection activeCell="A2" sqref="A2:J2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9.57421875" style="0" customWidth="1"/>
    <col min="4" max="4" width="22.8515625" style="10" customWidth="1"/>
    <col min="5" max="5" width="13.28125" style="0" customWidth="1"/>
    <col min="6" max="7" width="12.421875" style="0" customWidth="1"/>
    <col min="8" max="8" width="12.71093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19" t="s">
        <v>141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6.5" customHeight="1">
      <c r="A2" s="120" t="s">
        <v>228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0.5" customHeight="1">
      <c r="A3" s="1"/>
      <c r="B3" s="1"/>
      <c r="C3" s="1"/>
      <c r="D3" s="9"/>
      <c r="E3" s="1"/>
      <c r="F3" s="1"/>
      <c r="G3" s="1"/>
      <c r="H3" s="1"/>
      <c r="I3" s="1"/>
      <c r="J3" s="1"/>
    </row>
    <row r="4" spans="1:10" ht="13.5" customHeight="1">
      <c r="A4" s="121" t="s">
        <v>190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5.75" customHeight="1">
      <c r="A5" s="121" t="s">
        <v>216</v>
      </c>
      <c r="B5" s="121"/>
      <c r="C5" s="121"/>
      <c r="D5" s="121"/>
      <c r="E5" s="121"/>
      <c r="F5" s="121"/>
      <c r="G5" s="121"/>
      <c r="H5" s="121"/>
      <c r="I5" s="121"/>
      <c r="J5" s="121"/>
    </row>
    <row r="7" spans="1:10" ht="34.5" customHeight="1">
      <c r="A7" s="122" t="s">
        <v>0</v>
      </c>
      <c r="B7" s="122" t="s">
        <v>5</v>
      </c>
      <c r="C7" s="122" t="s">
        <v>191</v>
      </c>
      <c r="D7" s="122" t="s">
        <v>1</v>
      </c>
      <c r="E7" s="122" t="s">
        <v>6</v>
      </c>
      <c r="F7" s="117" t="s">
        <v>113</v>
      </c>
      <c r="G7" s="117"/>
      <c r="H7" s="118"/>
      <c r="I7" s="118"/>
      <c r="J7" s="118"/>
    </row>
    <row r="8" spans="1:10" ht="58.5" customHeight="1">
      <c r="A8" s="122"/>
      <c r="B8" s="122"/>
      <c r="C8" s="122"/>
      <c r="D8" s="122"/>
      <c r="E8" s="122"/>
      <c r="F8" s="2" t="s">
        <v>2</v>
      </c>
      <c r="G8" s="50" t="s">
        <v>88</v>
      </c>
      <c r="H8" s="50" t="s">
        <v>7</v>
      </c>
      <c r="I8" s="2" t="s">
        <v>3</v>
      </c>
      <c r="J8" s="22" t="s">
        <v>89</v>
      </c>
    </row>
    <row r="9" spans="1:10" ht="14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110.25">
      <c r="A10" s="3" t="s">
        <v>8</v>
      </c>
      <c r="B10" s="11" t="s">
        <v>178</v>
      </c>
      <c r="C10" s="70" t="s">
        <v>196</v>
      </c>
      <c r="D10" s="16" t="s">
        <v>60</v>
      </c>
      <c r="E10" s="2" t="s">
        <v>4</v>
      </c>
      <c r="F10" s="46">
        <f>SUM(G10:J10)</f>
        <v>948781.7</v>
      </c>
      <c r="G10" s="46">
        <f>G11+G12+G13+G14+G15+G16+G17+G18+G19+G23+G24+G25+G26+G27+G28+G30+G31+G32+G75+G81+G82+G83+G84+G73+G74</f>
        <v>242123</v>
      </c>
      <c r="H10" s="46">
        <f>H11+H12+H13+H14+H15+H16+H17+H18+H19+H23+H24+H25+H26+H27+H28+H30+H31+H32+H75+H81+H82+H83+H84+H29</f>
        <v>681935.5</v>
      </c>
      <c r="I10" s="46">
        <f>I11+I12+I13+I14+I15+I16+I17+I18+I19+I23+I24+I25+I26+I27+I28+I30+I31+I32+I75+I81+I82+I83+I84</f>
        <v>24723.199999999997</v>
      </c>
      <c r="J10" s="46">
        <f>J11+J12+J13+J14+J15+J16+J17+J18+J19+J23+J24+J25+J26+J27+J28+J30+J31+J32+J75+J81+J82+J83+J84</f>
        <v>0</v>
      </c>
    </row>
    <row r="11" spans="1:10" ht="165">
      <c r="A11" s="3" t="s">
        <v>9</v>
      </c>
      <c r="B11" s="12" t="s">
        <v>120</v>
      </c>
      <c r="C11" s="82" t="s">
        <v>210</v>
      </c>
      <c r="D11" s="12" t="s">
        <v>45</v>
      </c>
      <c r="E11" s="13">
        <v>43465</v>
      </c>
      <c r="F11" s="46">
        <f aca="true" t="shared" si="0" ref="F11:F32">SUM(G11:J11)</f>
        <v>73898</v>
      </c>
      <c r="G11" s="45"/>
      <c r="H11" s="45">
        <v>73898</v>
      </c>
      <c r="I11" s="45"/>
      <c r="J11" s="45"/>
    </row>
    <row r="12" spans="1:10" ht="41.25">
      <c r="A12" s="64" t="s">
        <v>11</v>
      </c>
      <c r="B12" s="65" t="s">
        <v>121</v>
      </c>
      <c r="C12" s="82" t="s">
        <v>210</v>
      </c>
      <c r="D12" s="12" t="s">
        <v>45</v>
      </c>
      <c r="E12" s="13">
        <v>43465</v>
      </c>
      <c r="F12" s="46">
        <f t="shared" si="0"/>
        <v>190672.7</v>
      </c>
      <c r="G12" s="45"/>
      <c r="H12" s="45">
        <v>190672.7</v>
      </c>
      <c r="I12" s="45"/>
      <c r="J12" s="45"/>
    </row>
    <row r="13" spans="1:10" ht="69">
      <c r="A13" s="3" t="s">
        <v>10</v>
      </c>
      <c r="B13" s="5" t="s">
        <v>122</v>
      </c>
      <c r="C13" s="82" t="s">
        <v>210</v>
      </c>
      <c r="D13" s="12" t="s">
        <v>45</v>
      </c>
      <c r="E13" s="13">
        <v>43465</v>
      </c>
      <c r="F13" s="46">
        <f t="shared" si="0"/>
        <v>6578.5</v>
      </c>
      <c r="G13" s="45"/>
      <c r="H13" s="45">
        <v>6578.5</v>
      </c>
      <c r="I13" s="45"/>
      <c r="J13" s="45"/>
    </row>
    <row r="14" spans="1:10" ht="69">
      <c r="A14" s="3" t="s">
        <v>12</v>
      </c>
      <c r="B14" s="57" t="s">
        <v>123</v>
      </c>
      <c r="C14" s="82" t="s">
        <v>210</v>
      </c>
      <c r="D14" s="12" t="s">
        <v>45</v>
      </c>
      <c r="E14" s="13">
        <v>43465</v>
      </c>
      <c r="F14" s="46">
        <f t="shared" si="0"/>
        <v>196217.8</v>
      </c>
      <c r="G14" s="45"/>
      <c r="H14" s="45">
        <v>196217.8</v>
      </c>
      <c r="I14" s="45"/>
      <c r="J14" s="45"/>
    </row>
    <row r="15" spans="1:10" ht="42" customHeight="1">
      <c r="A15" s="3" t="s">
        <v>13</v>
      </c>
      <c r="B15" s="57" t="s">
        <v>124</v>
      </c>
      <c r="C15" s="74" t="s">
        <v>199</v>
      </c>
      <c r="D15" s="62" t="s">
        <v>46</v>
      </c>
      <c r="E15" s="13">
        <v>43465</v>
      </c>
      <c r="F15" s="46">
        <f t="shared" si="0"/>
        <v>1459.7</v>
      </c>
      <c r="G15" s="45"/>
      <c r="H15" s="45">
        <v>1459.7</v>
      </c>
      <c r="I15" s="45"/>
      <c r="J15" s="45"/>
    </row>
    <row r="16" spans="1:10" ht="69">
      <c r="A16" s="3" t="s">
        <v>14</v>
      </c>
      <c r="B16" s="57" t="s">
        <v>125</v>
      </c>
      <c r="C16" s="74" t="s">
        <v>199</v>
      </c>
      <c r="D16" s="12" t="s">
        <v>45</v>
      </c>
      <c r="E16" s="13">
        <v>43465</v>
      </c>
      <c r="F16" s="46">
        <f t="shared" si="0"/>
        <v>4000</v>
      </c>
      <c r="G16" s="45"/>
      <c r="H16" s="45"/>
      <c r="I16" s="45">
        <v>4000</v>
      </c>
      <c r="J16" s="45"/>
    </row>
    <row r="17" spans="1:10" ht="96">
      <c r="A17" s="3" t="s">
        <v>15</v>
      </c>
      <c r="B17" s="57" t="s">
        <v>126</v>
      </c>
      <c r="C17" s="82" t="s">
        <v>210</v>
      </c>
      <c r="D17" s="12" t="s">
        <v>45</v>
      </c>
      <c r="E17" s="13">
        <v>43465</v>
      </c>
      <c r="F17" s="46">
        <f t="shared" si="0"/>
        <v>128294.5</v>
      </c>
      <c r="G17" s="45">
        <v>128294.5</v>
      </c>
      <c r="H17" s="45"/>
      <c r="I17" s="45"/>
      <c r="J17" s="45"/>
    </row>
    <row r="18" spans="1:10" ht="153" customHeight="1">
      <c r="A18" s="3" t="s">
        <v>16</v>
      </c>
      <c r="B18" s="57" t="s">
        <v>127</v>
      </c>
      <c r="C18" s="82" t="s">
        <v>210</v>
      </c>
      <c r="D18" s="12" t="s">
        <v>45</v>
      </c>
      <c r="E18" s="13">
        <v>43465</v>
      </c>
      <c r="F18" s="46">
        <f t="shared" si="0"/>
        <v>1079.7</v>
      </c>
      <c r="G18" s="45"/>
      <c r="H18" s="45">
        <v>1079.7</v>
      </c>
      <c r="I18" s="45"/>
      <c r="J18" s="45"/>
    </row>
    <row r="19" spans="1:10" ht="109.5" customHeight="1">
      <c r="A19" s="3" t="s">
        <v>17</v>
      </c>
      <c r="B19" s="57" t="s">
        <v>128</v>
      </c>
      <c r="C19" s="74" t="s">
        <v>199</v>
      </c>
      <c r="D19" s="12" t="s">
        <v>45</v>
      </c>
      <c r="E19" s="13">
        <v>43465</v>
      </c>
      <c r="F19" s="46">
        <f t="shared" si="0"/>
        <v>11401.4</v>
      </c>
      <c r="G19" s="45">
        <f>SUM(G20:G22)</f>
        <v>0</v>
      </c>
      <c r="H19" s="45">
        <f>SUM(H20:H22)</f>
        <v>0</v>
      </c>
      <c r="I19" s="45">
        <f>SUM(I20:I22)</f>
        <v>11401.4</v>
      </c>
      <c r="J19" s="45">
        <f>SUM(J20:J22)</f>
        <v>0</v>
      </c>
    </row>
    <row r="20" spans="1:10" ht="41.25" customHeight="1">
      <c r="A20" s="3" t="s">
        <v>19</v>
      </c>
      <c r="B20" s="6" t="s">
        <v>47</v>
      </c>
      <c r="C20" s="74" t="s">
        <v>199</v>
      </c>
      <c r="D20" s="12" t="s">
        <v>45</v>
      </c>
      <c r="E20" s="13">
        <v>43465</v>
      </c>
      <c r="F20" s="46">
        <f t="shared" si="0"/>
        <v>302.9</v>
      </c>
      <c r="G20" s="45"/>
      <c r="H20" s="45"/>
      <c r="I20" s="45">
        <v>302.9</v>
      </c>
      <c r="J20" s="45"/>
    </row>
    <row r="21" spans="1:10" ht="54.75" customHeight="1">
      <c r="A21" s="43" t="s">
        <v>20</v>
      </c>
      <c r="B21" s="44" t="s">
        <v>115</v>
      </c>
      <c r="C21" s="74" t="s">
        <v>199</v>
      </c>
      <c r="D21" s="12" t="s">
        <v>45</v>
      </c>
      <c r="E21" s="13">
        <v>43465</v>
      </c>
      <c r="F21" s="46">
        <f t="shared" si="0"/>
        <v>72</v>
      </c>
      <c r="G21" s="45"/>
      <c r="H21" s="45"/>
      <c r="I21" s="45">
        <v>72</v>
      </c>
      <c r="J21" s="45"/>
    </row>
    <row r="22" spans="1:10" ht="42.75" customHeight="1">
      <c r="A22" s="43" t="s">
        <v>114</v>
      </c>
      <c r="B22" s="44" t="s">
        <v>116</v>
      </c>
      <c r="C22" s="74" t="s">
        <v>199</v>
      </c>
      <c r="D22" s="12" t="s">
        <v>45</v>
      </c>
      <c r="E22" s="13">
        <v>43465</v>
      </c>
      <c r="F22" s="46">
        <f t="shared" si="0"/>
        <v>11026.5</v>
      </c>
      <c r="G22" s="45"/>
      <c r="H22" s="45"/>
      <c r="I22" s="45">
        <v>11026.5</v>
      </c>
      <c r="J22" s="45"/>
    </row>
    <row r="23" spans="1:10" ht="82.5">
      <c r="A23" s="3" t="s">
        <v>18</v>
      </c>
      <c r="B23" s="57" t="s">
        <v>129</v>
      </c>
      <c r="C23" s="20" t="s">
        <v>192</v>
      </c>
      <c r="D23" s="62" t="s">
        <v>109</v>
      </c>
      <c r="E23" s="13">
        <v>43465</v>
      </c>
      <c r="F23" s="46">
        <f t="shared" si="0"/>
        <v>51869.3</v>
      </c>
      <c r="G23" s="45"/>
      <c r="H23" s="45">
        <v>51869.3</v>
      </c>
      <c r="I23" s="45"/>
      <c r="J23" s="45"/>
    </row>
    <row r="24" spans="1:10" ht="96.75" customHeight="1">
      <c r="A24" s="7" t="s">
        <v>21</v>
      </c>
      <c r="B24" s="57" t="s">
        <v>130</v>
      </c>
      <c r="C24" s="20" t="s">
        <v>192</v>
      </c>
      <c r="D24" s="62" t="s">
        <v>48</v>
      </c>
      <c r="E24" s="13">
        <v>43465</v>
      </c>
      <c r="F24" s="46">
        <f t="shared" si="0"/>
        <v>15817.3</v>
      </c>
      <c r="G24" s="45"/>
      <c r="H24" s="45">
        <v>15817.3</v>
      </c>
      <c r="I24" s="45"/>
      <c r="J24" s="45"/>
    </row>
    <row r="25" spans="1:10" ht="54.75">
      <c r="A25" s="7" t="s">
        <v>22</v>
      </c>
      <c r="B25" s="57" t="s">
        <v>131</v>
      </c>
      <c r="C25" s="20" t="s">
        <v>192</v>
      </c>
      <c r="D25" s="62" t="s">
        <v>49</v>
      </c>
      <c r="E25" s="13">
        <v>43465</v>
      </c>
      <c r="F25" s="46">
        <f t="shared" si="0"/>
        <v>19005.2</v>
      </c>
      <c r="G25" s="45"/>
      <c r="H25" s="45">
        <v>19005.2</v>
      </c>
      <c r="I25" s="45"/>
      <c r="J25" s="45"/>
    </row>
    <row r="26" spans="1:10" ht="111" customHeight="1">
      <c r="A26" s="7" t="s">
        <v>23</v>
      </c>
      <c r="B26" s="57" t="s">
        <v>132</v>
      </c>
      <c r="C26" s="20" t="s">
        <v>192</v>
      </c>
      <c r="D26" s="62" t="s">
        <v>177</v>
      </c>
      <c r="E26" s="13">
        <v>43465</v>
      </c>
      <c r="F26" s="46">
        <f t="shared" si="0"/>
        <v>473.3</v>
      </c>
      <c r="G26" s="45">
        <v>473.3</v>
      </c>
      <c r="H26" s="45"/>
      <c r="I26" s="45"/>
      <c r="J26" s="45"/>
    </row>
    <row r="27" spans="1:10" ht="84" customHeight="1">
      <c r="A27" s="7" t="s">
        <v>24</v>
      </c>
      <c r="B27" s="8" t="s">
        <v>133</v>
      </c>
      <c r="C27" s="20" t="s">
        <v>192</v>
      </c>
      <c r="D27" s="62" t="s">
        <v>50</v>
      </c>
      <c r="E27" s="13">
        <v>43465</v>
      </c>
      <c r="F27" s="46">
        <f t="shared" si="0"/>
        <v>1390.4</v>
      </c>
      <c r="G27" s="45"/>
      <c r="H27" s="45">
        <v>1390.4</v>
      </c>
      <c r="I27" s="45"/>
      <c r="J27" s="45"/>
    </row>
    <row r="28" spans="1:10" ht="220.5">
      <c r="A28" s="19" t="s">
        <v>25</v>
      </c>
      <c r="B28" s="8" t="s">
        <v>142</v>
      </c>
      <c r="C28" s="20" t="s">
        <v>192</v>
      </c>
      <c r="D28" s="75" t="s">
        <v>51</v>
      </c>
      <c r="E28" s="13">
        <v>43465</v>
      </c>
      <c r="F28" s="46">
        <f t="shared" si="0"/>
        <v>82191.9</v>
      </c>
      <c r="G28" s="45">
        <v>32390.9</v>
      </c>
      <c r="H28" s="45">
        <v>49801</v>
      </c>
      <c r="I28" s="45"/>
      <c r="J28" s="45"/>
    </row>
    <row r="29" spans="1:10" ht="109.5" customHeight="1">
      <c r="A29" s="19" t="s">
        <v>26</v>
      </c>
      <c r="B29" s="8" t="s">
        <v>153</v>
      </c>
      <c r="C29" s="20" t="s">
        <v>192</v>
      </c>
      <c r="D29" s="34" t="s">
        <v>110</v>
      </c>
      <c r="E29" s="13">
        <v>43465</v>
      </c>
      <c r="F29" s="46">
        <f t="shared" si="0"/>
        <v>13965.9</v>
      </c>
      <c r="G29" s="45"/>
      <c r="H29" s="45">
        <v>13965.9</v>
      </c>
      <c r="I29" s="45"/>
      <c r="J29" s="45"/>
    </row>
    <row r="30" spans="1:10" ht="153" customHeight="1">
      <c r="A30" s="56" t="s">
        <v>27</v>
      </c>
      <c r="B30" s="8" t="s">
        <v>134</v>
      </c>
      <c r="C30" s="20" t="s">
        <v>192</v>
      </c>
      <c r="D30" s="34" t="s">
        <v>110</v>
      </c>
      <c r="E30" s="13">
        <v>43465</v>
      </c>
      <c r="F30" s="46">
        <f t="shared" si="0"/>
        <v>60763.8</v>
      </c>
      <c r="G30" s="46">
        <v>60763.8</v>
      </c>
      <c r="H30" s="46"/>
      <c r="I30" s="46"/>
      <c r="J30" s="46"/>
    </row>
    <row r="31" spans="1:10" ht="123.75">
      <c r="A31" s="19" t="s">
        <v>29</v>
      </c>
      <c r="B31" s="75" t="s">
        <v>135</v>
      </c>
      <c r="C31" s="20" t="s">
        <v>192</v>
      </c>
      <c r="D31" s="75" t="s">
        <v>52</v>
      </c>
      <c r="E31" s="13">
        <v>43465</v>
      </c>
      <c r="F31" s="46">
        <f t="shared" si="0"/>
        <v>27772.3</v>
      </c>
      <c r="G31" s="45"/>
      <c r="H31" s="45">
        <v>27772.3</v>
      </c>
      <c r="I31" s="45"/>
      <c r="J31" s="45"/>
    </row>
    <row r="32" spans="1:10" s="25" customFormat="1" ht="83.25" customHeight="1">
      <c r="A32" s="41" t="s">
        <v>30</v>
      </c>
      <c r="B32" s="33" t="s">
        <v>136</v>
      </c>
      <c r="C32" s="20" t="s">
        <v>211</v>
      </c>
      <c r="D32" s="33" t="s">
        <v>111</v>
      </c>
      <c r="E32" s="13">
        <v>43465</v>
      </c>
      <c r="F32" s="46">
        <f t="shared" si="0"/>
        <v>4269.9</v>
      </c>
      <c r="G32" s="46"/>
      <c r="H32" s="46"/>
      <c r="I32" s="46">
        <f>SUM(I35:I70)</f>
        <v>4269.9</v>
      </c>
      <c r="J32" s="46">
        <f>SUM(J35:J70)</f>
        <v>0</v>
      </c>
    </row>
    <row r="33" spans="1:10" s="25" customFormat="1" ht="38.25" customHeight="1" hidden="1">
      <c r="A33" s="42"/>
      <c r="B33" s="33"/>
      <c r="C33" s="41" t="s">
        <v>44</v>
      </c>
      <c r="D33" s="33"/>
      <c r="E33" s="13">
        <v>43465</v>
      </c>
      <c r="F33" s="46" t="e">
        <f>SUM(H33:J33)</f>
        <v>#REF!</v>
      </c>
      <c r="G33" s="46"/>
      <c r="H33" s="46"/>
      <c r="I33" s="46" t="e">
        <f>#REF!+I41+I47+I60+I63+#REF!+I67+I58</f>
        <v>#REF!</v>
      </c>
      <c r="J33" s="46"/>
    </row>
    <row r="34" spans="1:10" s="25" customFormat="1" ht="39" customHeight="1" hidden="1">
      <c r="A34" s="42"/>
      <c r="B34" s="33"/>
      <c r="C34" s="41" t="s">
        <v>75</v>
      </c>
      <c r="D34" s="33"/>
      <c r="E34" s="13">
        <v>43465</v>
      </c>
      <c r="F34" s="46" t="e">
        <f>SUM(H34:J34)</f>
        <v>#REF!</v>
      </c>
      <c r="G34" s="46"/>
      <c r="H34" s="46"/>
      <c r="I34" s="46" t="e">
        <f>#REF!+#REF!+#REF!+I68+I59</f>
        <v>#REF!</v>
      </c>
      <c r="J34" s="46"/>
    </row>
    <row r="35" spans="1:10" ht="109.5" customHeight="1">
      <c r="A35" s="61" t="s">
        <v>70</v>
      </c>
      <c r="B35" s="87" t="s">
        <v>217</v>
      </c>
      <c r="C35" s="41" t="s">
        <v>193</v>
      </c>
      <c r="D35" s="16" t="s">
        <v>86</v>
      </c>
      <c r="E35" s="13">
        <v>43465</v>
      </c>
      <c r="F35" s="45" t="s">
        <v>74</v>
      </c>
      <c r="G35" s="45"/>
      <c r="H35" s="45"/>
      <c r="I35" s="45"/>
      <c r="J35" s="45"/>
    </row>
    <row r="36" spans="1:10" ht="83.25" customHeight="1">
      <c r="A36" s="19" t="s">
        <v>71</v>
      </c>
      <c r="B36" s="8" t="s">
        <v>218</v>
      </c>
      <c r="C36" s="41" t="s">
        <v>193</v>
      </c>
      <c r="D36" s="16" t="s">
        <v>86</v>
      </c>
      <c r="E36" s="13">
        <v>43465</v>
      </c>
      <c r="F36" s="45" t="s">
        <v>74</v>
      </c>
      <c r="G36" s="45"/>
      <c r="H36" s="45"/>
      <c r="I36" s="45"/>
      <c r="J36" s="45"/>
    </row>
    <row r="37" spans="1:10" ht="123.75">
      <c r="A37" s="19" t="s">
        <v>72</v>
      </c>
      <c r="B37" s="72" t="s">
        <v>76</v>
      </c>
      <c r="C37" s="41" t="s">
        <v>193</v>
      </c>
      <c r="D37" s="16" t="s">
        <v>86</v>
      </c>
      <c r="E37" s="13">
        <v>43465</v>
      </c>
      <c r="F37" s="45" t="s">
        <v>74</v>
      </c>
      <c r="G37" s="45"/>
      <c r="H37" s="45"/>
      <c r="I37" s="45"/>
      <c r="J37" s="45"/>
    </row>
    <row r="38" spans="1:10" ht="15.75" customHeight="1" hidden="1">
      <c r="A38" s="19"/>
      <c r="B38" s="34"/>
      <c r="C38" s="24"/>
      <c r="D38" s="35"/>
      <c r="E38" s="79">
        <v>43100</v>
      </c>
      <c r="F38" s="45"/>
      <c r="G38" s="45"/>
      <c r="H38" s="45"/>
      <c r="I38" s="45"/>
      <c r="J38" s="45"/>
    </row>
    <row r="39" spans="1:10" ht="14.25" hidden="1">
      <c r="A39" s="19"/>
      <c r="B39" s="6"/>
      <c r="C39" s="24"/>
      <c r="D39" s="16"/>
      <c r="E39" s="79">
        <v>43100</v>
      </c>
      <c r="F39" s="45"/>
      <c r="G39" s="45"/>
      <c r="H39" s="45"/>
      <c r="I39" s="45"/>
      <c r="J39" s="45"/>
    </row>
    <row r="40" spans="1:10" ht="153" customHeight="1">
      <c r="A40" s="19" t="s">
        <v>154</v>
      </c>
      <c r="B40" s="6" t="s">
        <v>77</v>
      </c>
      <c r="C40" s="20" t="s">
        <v>192</v>
      </c>
      <c r="D40" s="16" t="s">
        <v>82</v>
      </c>
      <c r="E40" s="13">
        <v>43465</v>
      </c>
      <c r="F40" s="46">
        <f aca="true" t="shared" si="1" ref="F40:F52">SUM(G40:J40)</f>
        <v>1084</v>
      </c>
      <c r="G40" s="45"/>
      <c r="H40" s="45"/>
      <c r="I40" s="46">
        <v>1084</v>
      </c>
      <c r="J40" s="45"/>
    </row>
    <row r="41" spans="1:10" ht="121.5" customHeight="1">
      <c r="A41" s="19" t="s">
        <v>155</v>
      </c>
      <c r="B41" s="99" t="s">
        <v>235</v>
      </c>
      <c r="C41" s="21" t="s">
        <v>200</v>
      </c>
      <c r="D41" s="16" t="s">
        <v>83</v>
      </c>
      <c r="E41" s="13">
        <v>43465</v>
      </c>
      <c r="F41" s="46">
        <f t="shared" si="1"/>
        <v>192.7</v>
      </c>
      <c r="G41" s="45"/>
      <c r="H41" s="45"/>
      <c r="I41" s="45">
        <f>74.1+118.6</f>
        <v>192.7</v>
      </c>
      <c r="J41" s="45"/>
    </row>
    <row r="42" spans="1:10" ht="196.5" customHeight="1" hidden="1">
      <c r="A42" s="19" t="s">
        <v>157</v>
      </c>
      <c r="B42" s="66" t="s">
        <v>78</v>
      </c>
      <c r="C42" s="20" t="s">
        <v>192</v>
      </c>
      <c r="D42" s="16" t="s">
        <v>80</v>
      </c>
      <c r="E42" s="4">
        <v>42613</v>
      </c>
      <c r="F42" s="46">
        <f t="shared" si="1"/>
        <v>0</v>
      </c>
      <c r="G42" s="46"/>
      <c r="H42" s="46"/>
      <c r="I42" s="46"/>
      <c r="J42" s="46"/>
    </row>
    <row r="43" spans="1:10" ht="262.5" customHeight="1">
      <c r="A43" s="19" t="s">
        <v>156</v>
      </c>
      <c r="B43" s="59" t="s">
        <v>146</v>
      </c>
      <c r="C43" s="20" t="s">
        <v>192</v>
      </c>
      <c r="D43" s="16" t="s">
        <v>81</v>
      </c>
      <c r="E43" s="4">
        <v>43373</v>
      </c>
      <c r="F43" s="46">
        <f t="shared" si="1"/>
        <v>1069</v>
      </c>
      <c r="G43" s="45"/>
      <c r="H43" s="45"/>
      <c r="I43" s="45">
        <v>1069</v>
      </c>
      <c r="J43" s="45"/>
    </row>
    <row r="44" spans="1:10" ht="69">
      <c r="A44" s="101" t="s">
        <v>157</v>
      </c>
      <c r="B44" s="34" t="s">
        <v>219</v>
      </c>
      <c r="C44" s="20" t="s">
        <v>192</v>
      </c>
      <c r="D44" s="16" t="s">
        <v>84</v>
      </c>
      <c r="E44" s="4">
        <v>43465</v>
      </c>
      <c r="F44" s="46">
        <f t="shared" si="1"/>
        <v>126.30000000000001</v>
      </c>
      <c r="G44" s="45"/>
      <c r="H44" s="45"/>
      <c r="I44" s="45">
        <f>496.6-370.3</f>
        <v>126.30000000000001</v>
      </c>
      <c r="J44" s="45"/>
    </row>
    <row r="45" spans="1:10" ht="82.5" hidden="1">
      <c r="A45" s="38" t="s">
        <v>87</v>
      </c>
      <c r="B45" s="34" t="s">
        <v>79</v>
      </c>
      <c r="C45" s="41" t="s">
        <v>28</v>
      </c>
      <c r="D45" s="16" t="s">
        <v>84</v>
      </c>
      <c r="E45" s="39" t="s">
        <v>85</v>
      </c>
      <c r="F45" s="46">
        <f t="shared" si="1"/>
        <v>0</v>
      </c>
      <c r="G45" s="45"/>
      <c r="H45" s="45"/>
      <c r="I45" s="45">
        <v>0</v>
      </c>
      <c r="J45" s="45"/>
    </row>
    <row r="46" spans="1:10" ht="54.75" customHeight="1">
      <c r="A46" s="106" t="s">
        <v>158</v>
      </c>
      <c r="B46" s="108" t="s">
        <v>90</v>
      </c>
      <c r="C46" s="41" t="s">
        <v>193</v>
      </c>
      <c r="D46" s="110" t="s">
        <v>91</v>
      </c>
      <c r="E46" s="103">
        <v>43312</v>
      </c>
      <c r="F46" s="46">
        <f t="shared" si="1"/>
        <v>823.1</v>
      </c>
      <c r="G46" s="45"/>
      <c r="H46" s="45"/>
      <c r="I46" s="46">
        <v>823.1</v>
      </c>
      <c r="J46" s="45"/>
    </row>
    <row r="47" spans="1:10" ht="54.75" customHeight="1">
      <c r="A47" s="107"/>
      <c r="B47" s="109"/>
      <c r="C47" s="21" t="s">
        <v>200</v>
      </c>
      <c r="D47" s="111"/>
      <c r="E47" s="104"/>
      <c r="F47" s="46">
        <f t="shared" si="1"/>
        <v>6</v>
      </c>
      <c r="G47" s="45"/>
      <c r="H47" s="45"/>
      <c r="I47" s="45">
        <v>6</v>
      </c>
      <c r="J47" s="45"/>
    </row>
    <row r="48" spans="1:10" ht="123" customHeight="1">
      <c r="A48" s="19" t="s">
        <v>159</v>
      </c>
      <c r="B48" s="27" t="s">
        <v>207</v>
      </c>
      <c r="C48" s="41" t="s">
        <v>193</v>
      </c>
      <c r="D48" s="16" t="s">
        <v>92</v>
      </c>
      <c r="E48" s="13">
        <v>43465</v>
      </c>
      <c r="F48" s="46">
        <f t="shared" si="1"/>
        <v>252.5</v>
      </c>
      <c r="G48" s="45"/>
      <c r="H48" s="45"/>
      <c r="I48" s="45">
        <v>252.5</v>
      </c>
      <c r="J48" s="45"/>
    </row>
    <row r="49" spans="1:10" ht="54.75">
      <c r="A49" s="19" t="s">
        <v>160</v>
      </c>
      <c r="B49" s="27" t="s">
        <v>118</v>
      </c>
      <c r="C49" s="41" t="s">
        <v>193</v>
      </c>
      <c r="D49" s="40" t="s">
        <v>112</v>
      </c>
      <c r="E49" s="13">
        <v>43465</v>
      </c>
      <c r="F49" s="46">
        <f t="shared" si="1"/>
        <v>24.7</v>
      </c>
      <c r="G49" s="45"/>
      <c r="H49" s="45"/>
      <c r="I49" s="45">
        <v>24.7</v>
      </c>
      <c r="J49" s="45"/>
    </row>
    <row r="50" spans="1:10" ht="69" customHeight="1">
      <c r="A50" s="19" t="s">
        <v>161</v>
      </c>
      <c r="B50" s="27" t="s">
        <v>119</v>
      </c>
      <c r="C50" s="41" t="s">
        <v>193</v>
      </c>
      <c r="D50" s="26" t="s">
        <v>92</v>
      </c>
      <c r="E50" s="13">
        <v>43465</v>
      </c>
      <c r="F50" s="46">
        <f t="shared" si="1"/>
        <v>90</v>
      </c>
      <c r="G50" s="45"/>
      <c r="H50" s="45"/>
      <c r="I50" s="45">
        <v>90</v>
      </c>
      <c r="J50" s="45"/>
    </row>
    <row r="51" spans="1:10" ht="82.5">
      <c r="A51" s="19" t="s">
        <v>162</v>
      </c>
      <c r="B51" s="88" t="s">
        <v>220</v>
      </c>
      <c r="C51" s="41" t="s">
        <v>193</v>
      </c>
      <c r="D51" s="16" t="s">
        <v>93</v>
      </c>
      <c r="E51" s="13">
        <v>43404</v>
      </c>
      <c r="F51" s="46">
        <f t="shared" si="1"/>
        <v>23.4</v>
      </c>
      <c r="G51" s="45"/>
      <c r="H51" s="45"/>
      <c r="I51" s="45">
        <v>23.4</v>
      </c>
      <c r="J51" s="45"/>
    </row>
    <row r="52" spans="1:10" ht="69.75" customHeight="1">
      <c r="A52" s="101" t="s">
        <v>163</v>
      </c>
      <c r="B52" s="71" t="s">
        <v>94</v>
      </c>
      <c r="C52" s="41" t="s">
        <v>193</v>
      </c>
      <c r="D52" s="16" t="s">
        <v>95</v>
      </c>
      <c r="E52" s="13">
        <v>43465</v>
      </c>
      <c r="F52" s="46">
        <f t="shared" si="1"/>
        <v>22.2</v>
      </c>
      <c r="G52" s="45"/>
      <c r="H52" s="45"/>
      <c r="I52" s="45">
        <v>22.2</v>
      </c>
      <c r="J52" s="45"/>
    </row>
    <row r="53" spans="1:10" ht="250.5" customHeight="1">
      <c r="A53" s="101" t="s">
        <v>164</v>
      </c>
      <c r="B53" s="97" t="s">
        <v>226</v>
      </c>
      <c r="C53" s="41" t="s">
        <v>193</v>
      </c>
      <c r="D53" s="16" t="s">
        <v>227</v>
      </c>
      <c r="E53" s="13">
        <v>43159</v>
      </c>
      <c r="F53" s="46">
        <f>SUM(G53:J53)</f>
        <v>370.3</v>
      </c>
      <c r="G53" s="45"/>
      <c r="H53" s="45"/>
      <c r="I53" s="45">
        <v>370.3</v>
      </c>
      <c r="J53" s="45"/>
    </row>
    <row r="54" spans="1:10" ht="27.75" customHeight="1">
      <c r="A54" s="17"/>
      <c r="B54" s="32" t="s">
        <v>108</v>
      </c>
      <c r="C54" s="73"/>
      <c r="D54" s="37"/>
      <c r="E54" s="18"/>
      <c r="F54" s="47"/>
      <c r="G54" s="47"/>
      <c r="H54" s="47"/>
      <c r="I54" s="47"/>
      <c r="J54" s="47"/>
    </row>
    <row r="55" spans="1:10" ht="54.75">
      <c r="A55" s="28" t="s">
        <v>165</v>
      </c>
      <c r="B55" s="23" t="s">
        <v>96</v>
      </c>
      <c r="C55" s="76" t="s">
        <v>193</v>
      </c>
      <c r="D55" s="29" t="s">
        <v>45</v>
      </c>
      <c r="E55" s="30">
        <v>43159</v>
      </c>
      <c r="F55" s="69">
        <f aca="true" t="shared" si="2" ref="F55:F91">SUM(G55:J55)</f>
        <v>23.9</v>
      </c>
      <c r="G55" s="48"/>
      <c r="H55" s="48"/>
      <c r="I55" s="48">
        <v>23.9</v>
      </c>
      <c r="J55" s="48"/>
    </row>
    <row r="56" spans="1:10" ht="56.25" customHeight="1">
      <c r="A56" s="19" t="s">
        <v>166</v>
      </c>
      <c r="B56" s="6" t="s">
        <v>97</v>
      </c>
      <c r="C56" s="41" t="s">
        <v>193</v>
      </c>
      <c r="D56" s="12" t="s">
        <v>45</v>
      </c>
      <c r="E56" s="13">
        <v>43159</v>
      </c>
      <c r="F56" s="46">
        <f t="shared" si="2"/>
        <v>15.4</v>
      </c>
      <c r="G56" s="45"/>
      <c r="H56" s="45"/>
      <c r="I56" s="45">
        <v>15.4</v>
      </c>
      <c r="J56" s="45"/>
    </row>
    <row r="57" spans="1:10" ht="57" customHeight="1">
      <c r="A57" s="19" t="s">
        <v>167</v>
      </c>
      <c r="B57" s="6" t="s">
        <v>98</v>
      </c>
      <c r="C57" s="41" t="s">
        <v>193</v>
      </c>
      <c r="D57" s="12" t="s">
        <v>45</v>
      </c>
      <c r="E57" s="13">
        <v>43251</v>
      </c>
      <c r="F57" s="46">
        <f t="shared" si="2"/>
        <v>36.2</v>
      </c>
      <c r="G57" s="45"/>
      <c r="H57" s="45"/>
      <c r="I57" s="45">
        <v>36.2</v>
      </c>
      <c r="J57" s="45"/>
    </row>
    <row r="58" spans="1:10" ht="54" customHeight="1">
      <c r="A58" s="106" t="s">
        <v>202</v>
      </c>
      <c r="B58" s="113" t="s">
        <v>100</v>
      </c>
      <c r="C58" s="21" t="s">
        <v>200</v>
      </c>
      <c r="D58" s="115" t="s">
        <v>179</v>
      </c>
      <c r="E58" s="103">
        <v>43281</v>
      </c>
      <c r="F58" s="46">
        <f t="shared" si="2"/>
        <v>11.6</v>
      </c>
      <c r="G58" s="45"/>
      <c r="H58" s="45"/>
      <c r="I58" s="45">
        <v>11.6</v>
      </c>
      <c r="J58" s="45"/>
    </row>
    <row r="59" spans="1:10" ht="55.5" customHeight="1" hidden="1">
      <c r="A59" s="112"/>
      <c r="B59" s="114"/>
      <c r="C59" s="20"/>
      <c r="D59" s="116"/>
      <c r="E59" s="104"/>
      <c r="F59" s="46">
        <f t="shared" si="2"/>
        <v>0</v>
      </c>
      <c r="G59" s="45"/>
      <c r="H59" s="45"/>
      <c r="I59" s="45"/>
      <c r="J59" s="45"/>
    </row>
    <row r="60" spans="1:10" ht="55.5" customHeight="1">
      <c r="A60" s="101" t="s">
        <v>168</v>
      </c>
      <c r="B60" s="12" t="s">
        <v>99</v>
      </c>
      <c r="C60" s="96" t="s">
        <v>200</v>
      </c>
      <c r="D60" s="12" t="s">
        <v>45</v>
      </c>
      <c r="E60" s="79">
        <v>43312</v>
      </c>
      <c r="F60" s="46">
        <f t="shared" si="2"/>
        <v>5</v>
      </c>
      <c r="G60" s="45"/>
      <c r="H60" s="45"/>
      <c r="I60" s="45">
        <f>3.4+1.6</f>
        <v>5</v>
      </c>
      <c r="J60" s="45"/>
    </row>
    <row r="61" spans="1:10" ht="55.5" customHeight="1">
      <c r="A61" s="101" t="s">
        <v>169</v>
      </c>
      <c r="B61" s="97" t="s">
        <v>101</v>
      </c>
      <c r="C61" s="41" t="s">
        <v>193</v>
      </c>
      <c r="D61" s="12" t="s">
        <v>45</v>
      </c>
      <c r="E61" s="79">
        <v>43373</v>
      </c>
      <c r="F61" s="46">
        <f t="shared" si="2"/>
        <v>22.4</v>
      </c>
      <c r="G61" s="45"/>
      <c r="H61" s="45"/>
      <c r="I61" s="45">
        <v>22.4</v>
      </c>
      <c r="J61" s="45"/>
    </row>
    <row r="62" spans="1:10" ht="55.5" customHeight="1">
      <c r="A62" s="19" t="s">
        <v>170</v>
      </c>
      <c r="B62" s="88" t="s">
        <v>221</v>
      </c>
      <c r="C62" s="41" t="s">
        <v>193</v>
      </c>
      <c r="D62" s="12" t="s">
        <v>45</v>
      </c>
      <c r="E62" s="13">
        <v>43404</v>
      </c>
      <c r="F62" s="46">
        <f t="shared" si="2"/>
        <v>14.3</v>
      </c>
      <c r="G62" s="45"/>
      <c r="H62" s="45"/>
      <c r="I62" s="45">
        <v>14.3</v>
      </c>
      <c r="J62" s="45"/>
    </row>
    <row r="63" spans="1:10" ht="57" customHeight="1">
      <c r="A63" s="100" t="s">
        <v>171</v>
      </c>
      <c r="B63" s="89" t="s">
        <v>102</v>
      </c>
      <c r="C63" s="21" t="s">
        <v>200</v>
      </c>
      <c r="D63" s="89" t="s">
        <v>45</v>
      </c>
      <c r="E63" s="86">
        <v>43404</v>
      </c>
      <c r="F63" s="46">
        <f t="shared" si="2"/>
        <v>5</v>
      </c>
      <c r="G63" s="45"/>
      <c r="H63" s="45"/>
      <c r="I63" s="45">
        <f>5</f>
        <v>5</v>
      </c>
      <c r="J63" s="45"/>
    </row>
    <row r="64" spans="1:10" ht="54.75">
      <c r="A64" s="19" t="s">
        <v>172</v>
      </c>
      <c r="B64" s="6" t="s">
        <v>103</v>
      </c>
      <c r="C64" s="41" t="s">
        <v>193</v>
      </c>
      <c r="D64" s="12" t="s">
        <v>45</v>
      </c>
      <c r="E64" s="13">
        <v>43434</v>
      </c>
      <c r="F64" s="46">
        <f t="shared" si="2"/>
        <v>3.8</v>
      </c>
      <c r="G64" s="45"/>
      <c r="H64" s="45"/>
      <c r="I64" s="45">
        <v>3.8</v>
      </c>
      <c r="J64" s="45"/>
    </row>
    <row r="65" spans="1:10" ht="57" customHeight="1">
      <c r="A65" s="101" t="s">
        <v>173</v>
      </c>
      <c r="B65" s="75" t="s">
        <v>104</v>
      </c>
      <c r="C65" s="41" t="s">
        <v>193</v>
      </c>
      <c r="D65" s="75" t="s">
        <v>45</v>
      </c>
      <c r="E65" s="13">
        <v>43465</v>
      </c>
      <c r="F65" s="46">
        <f t="shared" si="2"/>
        <v>13.6</v>
      </c>
      <c r="G65" s="45"/>
      <c r="H65" s="45"/>
      <c r="I65" s="45">
        <v>13.6</v>
      </c>
      <c r="J65" s="45"/>
    </row>
    <row r="66" spans="1:10" ht="55.5" customHeight="1">
      <c r="A66" s="123" t="s">
        <v>174</v>
      </c>
      <c r="B66" s="105" t="s">
        <v>105</v>
      </c>
      <c r="C66" s="41" t="s">
        <v>193</v>
      </c>
      <c r="D66" s="105" t="s">
        <v>45</v>
      </c>
      <c r="E66" s="13">
        <v>43465</v>
      </c>
      <c r="F66" s="46">
        <f t="shared" si="2"/>
        <v>9.8</v>
      </c>
      <c r="G66" s="45"/>
      <c r="H66" s="45"/>
      <c r="I66" s="45">
        <v>9.8</v>
      </c>
      <c r="J66" s="45"/>
    </row>
    <row r="67" spans="1:10" ht="54.75" customHeight="1">
      <c r="A67" s="123"/>
      <c r="B67" s="105"/>
      <c r="C67" s="21" t="s">
        <v>200</v>
      </c>
      <c r="D67" s="105"/>
      <c r="E67" s="13">
        <v>43465</v>
      </c>
      <c r="F67" s="46">
        <f t="shared" si="2"/>
        <v>5</v>
      </c>
      <c r="G67" s="45"/>
      <c r="H67" s="45"/>
      <c r="I67" s="45">
        <f>5</f>
        <v>5</v>
      </c>
      <c r="J67" s="45"/>
    </row>
    <row r="68" spans="1:10" ht="61.5" customHeight="1" hidden="1">
      <c r="A68" s="123"/>
      <c r="B68" s="105"/>
      <c r="C68" s="20" t="s">
        <v>194</v>
      </c>
      <c r="D68" s="105"/>
      <c r="E68" s="13">
        <v>43465</v>
      </c>
      <c r="F68" s="46">
        <f t="shared" si="2"/>
        <v>0</v>
      </c>
      <c r="G68" s="45"/>
      <c r="H68" s="45"/>
      <c r="I68" s="45"/>
      <c r="J68" s="45"/>
    </row>
    <row r="69" spans="1:10" ht="56.25" customHeight="1">
      <c r="A69" s="19" t="s">
        <v>175</v>
      </c>
      <c r="B69" s="6" t="s">
        <v>106</v>
      </c>
      <c r="C69" s="41" t="s">
        <v>193</v>
      </c>
      <c r="D69" s="12" t="s">
        <v>45</v>
      </c>
      <c r="E69" s="13">
        <v>43465</v>
      </c>
      <c r="F69" s="46">
        <f t="shared" si="2"/>
        <v>2.2</v>
      </c>
      <c r="G69" s="45"/>
      <c r="H69" s="45"/>
      <c r="I69" s="45">
        <v>2.2</v>
      </c>
      <c r="J69" s="45"/>
    </row>
    <row r="70" spans="1:10" ht="54.75">
      <c r="A70" s="19" t="s">
        <v>176</v>
      </c>
      <c r="B70" s="81" t="s">
        <v>107</v>
      </c>
      <c r="C70" s="41" t="s">
        <v>193</v>
      </c>
      <c r="D70" s="12" t="s">
        <v>45</v>
      </c>
      <c r="E70" s="13">
        <v>43465</v>
      </c>
      <c r="F70" s="46">
        <f t="shared" si="2"/>
        <v>17.5</v>
      </c>
      <c r="G70" s="45"/>
      <c r="H70" s="45"/>
      <c r="I70" s="45">
        <v>17.5</v>
      </c>
      <c r="J70" s="45"/>
    </row>
    <row r="71" spans="1:10" ht="107.25" customHeight="1" hidden="1">
      <c r="A71" s="19" t="s">
        <v>208</v>
      </c>
      <c r="B71" s="81" t="s">
        <v>209</v>
      </c>
      <c r="C71" s="41" t="s">
        <v>193</v>
      </c>
      <c r="D71" s="12" t="s">
        <v>45</v>
      </c>
      <c r="E71" s="13">
        <v>43465</v>
      </c>
      <c r="F71" s="46">
        <f>SUM(G71:J71)</f>
        <v>0</v>
      </c>
      <c r="G71" s="45"/>
      <c r="H71" s="45"/>
      <c r="I71" s="45"/>
      <c r="J71" s="45"/>
    </row>
    <row r="72" spans="1:10" ht="252" customHeight="1" hidden="1">
      <c r="A72" s="93" t="s">
        <v>208</v>
      </c>
      <c r="B72" s="94" t="s">
        <v>226</v>
      </c>
      <c r="C72" s="41" t="s">
        <v>193</v>
      </c>
      <c r="D72" s="16" t="s">
        <v>227</v>
      </c>
      <c r="E72" s="13">
        <v>43159</v>
      </c>
      <c r="F72" s="46">
        <f>SUM(G72:J72)</f>
        <v>0</v>
      </c>
      <c r="G72" s="45"/>
      <c r="H72" s="45"/>
      <c r="I72" s="45"/>
      <c r="J72" s="45"/>
    </row>
    <row r="73" spans="1:10" ht="69">
      <c r="A73" s="19" t="s">
        <v>31</v>
      </c>
      <c r="B73" s="68" t="s">
        <v>182</v>
      </c>
      <c r="C73" s="82" t="s">
        <v>210</v>
      </c>
      <c r="D73" s="12" t="s">
        <v>45</v>
      </c>
      <c r="E73" s="13">
        <v>43465</v>
      </c>
      <c r="F73" s="46">
        <f t="shared" si="2"/>
        <v>9499</v>
      </c>
      <c r="G73" s="45">
        <v>9499</v>
      </c>
      <c r="H73" s="45"/>
      <c r="I73" s="45"/>
      <c r="J73" s="45"/>
    </row>
    <row r="74" spans="1:10" ht="54.75">
      <c r="A74" s="19" t="s">
        <v>32</v>
      </c>
      <c r="B74" s="68" t="s">
        <v>189</v>
      </c>
      <c r="C74" s="41" t="s">
        <v>193</v>
      </c>
      <c r="D74" s="12" t="s">
        <v>45</v>
      </c>
      <c r="E74" s="13">
        <v>43465</v>
      </c>
      <c r="F74" s="46">
        <f t="shared" si="2"/>
        <v>10701.5</v>
      </c>
      <c r="G74" s="45">
        <v>10701.5</v>
      </c>
      <c r="H74" s="45"/>
      <c r="I74" s="45"/>
      <c r="J74" s="45"/>
    </row>
    <row r="75" spans="1:10" ht="41.25">
      <c r="A75" s="19" t="s">
        <v>152</v>
      </c>
      <c r="B75" s="67" t="s">
        <v>181</v>
      </c>
      <c r="C75" s="74" t="s">
        <v>199</v>
      </c>
      <c r="D75" s="14" t="s">
        <v>62</v>
      </c>
      <c r="E75" s="13">
        <v>43465</v>
      </c>
      <c r="F75" s="46">
        <f>SUM(G75:J75)</f>
        <v>37351.5</v>
      </c>
      <c r="G75" s="45">
        <f>SUM(G76:G78)</f>
        <v>0</v>
      </c>
      <c r="H75" s="46">
        <f>SUM(H76:H79)</f>
        <v>32407.7</v>
      </c>
      <c r="I75" s="46">
        <f>SUM(I76:I80)</f>
        <v>4943.799999999999</v>
      </c>
      <c r="J75" s="45">
        <f>SUM(J76:J78)</f>
        <v>0</v>
      </c>
    </row>
    <row r="76" spans="1:10" ht="41.25">
      <c r="A76" s="19" t="s">
        <v>183</v>
      </c>
      <c r="B76" s="83" t="s">
        <v>212</v>
      </c>
      <c r="C76" s="74" t="s">
        <v>199</v>
      </c>
      <c r="D76" s="14" t="s">
        <v>62</v>
      </c>
      <c r="E76" s="13">
        <v>43465</v>
      </c>
      <c r="F76" s="46">
        <f t="shared" si="2"/>
        <v>362.6</v>
      </c>
      <c r="G76" s="45"/>
      <c r="H76" s="45">
        <v>0</v>
      </c>
      <c r="I76" s="45">
        <v>362.6</v>
      </c>
      <c r="J76" s="45"/>
    </row>
    <row r="77" spans="1:10" ht="41.25">
      <c r="A77" s="19" t="s">
        <v>184</v>
      </c>
      <c r="B77" s="95" t="s">
        <v>229</v>
      </c>
      <c r="C77" s="74" t="s">
        <v>199</v>
      </c>
      <c r="D77" s="14" t="s">
        <v>62</v>
      </c>
      <c r="E77" s="13">
        <v>43465</v>
      </c>
      <c r="F77" s="46">
        <f t="shared" si="2"/>
        <v>33261.8</v>
      </c>
      <c r="G77" s="45"/>
      <c r="H77" s="45">
        <v>30007.7</v>
      </c>
      <c r="I77" s="45">
        <v>3254.1</v>
      </c>
      <c r="J77" s="45"/>
    </row>
    <row r="78" spans="1:10" ht="192" customHeight="1">
      <c r="A78" s="19" t="s">
        <v>185</v>
      </c>
      <c r="B78" s="58" t="s">
        <v>143</v>
      </c>
      <c r="C78" s="20" t="s">
        <v>201</v>
      </c>
      <c r="D78" s="14" t="s">
        <v>62</v>
      </c>
      <c r="E78" s="13">
        <v>43465</v>
      </c>
      <c r="F78" s="46">
        <f t="shared" si="2"/>
        <v>3727.1</v>
      </c>
      <c r="G78" s="45"/>
      <c r="H78" s="45">
        <v>2400</v>
      </c>
      <c r="I78" s="45">
        <v>1327.1</v>
      </c>
      <c r="J78" s="45"/>
    </row>
    <row r="79" spans="1:10" ht="107.25" customHeight="1" hidden="1">
      <c r="A79" s="19" t="s">
        <v>204</v>
      </c>
      <c r="B79" s="34" t="s">
        <v>205</v>
      </c>
      <c r="C79" s="80" t="s">
        <v>206</v>
      </c>
      <c r="D79" s="14" t="s">
        <v>62</v>
      </c>
      <c r="E79" s="13">
        <v>43465</v>
      </c>
      <c r="F79" s="46">
        <f t="shared" si="2"/>
        <v>0</v>
      </c>
      <c r="G79" s="45"/>
      <c r="H79" s="45"/>
      <c r="I79" s="45"/>
      <c r="J79" s="45"/>
    </row>
    <row r="80" spans="1:10" ht="54.75" hidden="1">
      <c r="A80" s="19" t="s">
        <v>213</v>
      </c>
      <c r="B80" s="34" t="s">
        <v>147</v>
      </c>
      <c r="C80" s="78" t="s">
        <v>199</v>
      </c>
      <c r="D80" s="14" t="s">
        <v>62</v>
      </c>
      <c r="E80" s="13">
        <v>43465</v>
      </c>
      <c r="F80" s="46">
        <f t="shared" si="2"/>
        <v>0</v>
      </c>
      <c r="G80" s="45"/>
      <c r="H80" s="45"/>
      <c r="I80" s="45"/>
      <c r="J80" s="45"/>
    </row>
    <row r="81" spans="1:10" ht="69">
      <c r="A81" s="19" t="s">
        <v>180</v>
      </c>
      <c r="B81" s="67" t="s">
        <v>186</v>
      </c>
      <c r="C81" s="20" t="s">
        <v>195</v>
      </c>
      <c r="D81" s="14" t="s">
        <v>62</v>
      </c>
      <c r="E81" s="13">
        <v>43465</v>
      </c>
      <c r="F81" s="46">
        <f t="shared" si="2"/>
        <v>20</v>
      </c>
      <c r="G81" s="45"/>
      <c r="H81" s="45"/>
      <c r="I81" s="45">
        <v>20</v>
      </c>
      <c r="J81" s="45"/>
    </row>
    <row r="82" spans="1:10" ht="45.75" customHeight="1" hidden="1">
      <c r="A82" s="51" t="s">
        <v>32</v>
      </c>
      <c r="B82" s="53" t="s">
        <v>33</v>
      </c>
      <c r="C82" s="52" t="s">
        <v>151</v>
      </c>
      <c r="D82" s="55" t="s">
        <v>62</v>
      </c>
      <c r="E82" s="13">
        <v>42735</v>
      </c>
      <c r="F82" s="46">
        <f t="shared" si="2"/>
        <v>0</v>
      </c>
      <c r="G82" s="54"/>
      <c r="H82" s="54"/>
      <c r="I82" s="54"/>
      <c r="J82" s="54"/>
    </row>
    <row r="83" spans="1:10" ht="69">
      <c r="A83" s="19" t="s">
        <v>187</v>
      </c>
      <c r="B83" s="67" t="s">
        <v>188</v>
      </c>
      <c r="C83" s="20" t="s">
        <v>195</v>
      </c>
      <c r="D83" s="14" t="s">
        <v>53</v>
      </c>
      <c r="E83" s="13">
        <v>43465</v>
      </c>
      <c r="F83" s="46">
        <f t="shared" si="2"/>
        <v>88.1</v>
      </c>
      <c r="G83" s="45"/>
      <c r="H83" s="45"/>
      <c r="I83" s="45">
        <v>88.1</v>
      </c>
      <c r="J83" s="45"/>
    </row>
    <row r="84" spans="1:10" ht="82.5" hidden="1">
      <c r="A84" s="17" t="s">
        <v>214</v>
      </c>
      <c r="B84" s="84" t="s">
        <v>215</v>
      </c>
      <c r="C84" s="85" t="s">
        <v>206</v>
      </c>
      <c r="D84" s="15" t="s">
        <v>62</v>
      </c>
      <c r="E84" s="60">
        <v>43100</v>
      </c>
      <c r="F84" s="46">
        <f t="shared" si="2"/>
        <v>0</v>
      </c>
      <c r="G84" s="46"/>
      <c r="H84" s="46"/>
      <c r="I84" s="46"/>
      <c r="J84" s="45"/>
    </row>
    <row r="85" spans="1:10" ht="54.75" customHeight="1">
      <c r="A85" s="96">
        <v>2</v>
      </c>
      <c r="B85" s="16" t="s">
        <v>34</v>
      </c>
      <c r="C85" s="96" t="s">
        <v>200</v>
      </c>
      <c r="D85" s="97" t="s">
        <v>59</v>
      </c>
      <c r="E85" s="98" t="s">
        <v>4</v>
      </c>
      <c r="F85" s="46">
        <f>SUM(G85:J85)</f>
        <v>76714.1</v>
      </c>
      <c r="G85" s="46">
        <f>G86+G90</f>
        <v>0</v>
      </c>
      <c r="H85" s="46">
        <f>H86+H90+H91</f>
        <v>67554</v>
      </c>
      <c r="I85" s="46">
        <f>I86+I90+I91</f>
        <v>1966.6</v>
      </c>
      <c r="J85" s="46">
        <f>J86+J90</f>
        <v>7193.5</v>
      </c>
    </row>
    <row r="86" spans="1:10" ht="58.5" customHeight="1">
      <c r="A86" s="96" t="s">
        <v>35</v>
      </c>
      <c r="B86" s="34" t="s">
        <v>223</v>
      </c>
      <c r="C86" s="96" t="s">
        <v>200</v>
      </c>
      <c r="D86" s="97" t="s">
        <v>54</v>
      </c>
      <c r="E86" s="79">
        <v>43465</v>
      </c>
      <c r="F86" s="46">
        <f t="shared" si="2"/>
        <v>76444.9</v>
      </c>
      <c r="G86" s="46">
        <f>SUM(G87:G89)</f>
        <v>0</v>
      </c>
      <c r="H86" s="46">
        <f>H87+H88+H89</f>
        <v>67554</v>
      </c>
      <c r="I86" s="46">
        <f>I87+I88+I89</f>
        <v>1722</v>
      </c>
      <c r="J86" s="46">
        <f>J87+J88+J89</f>
        <v>7168.9</v>
      </c>
    </row>
    <row r="87" spans="1:10" ht="56.25" customHeight="1">
      <c r="A87" s="92" t="s">
        <v>36</v>
      </c>
      <c r="B87" s="91" t="s">
        <v>69</v>
      </c>
      <c r="C87" s="21" t="s">
        <v>200</v>
      </c>
      <c r="D87" s="91" t="s">
        <v>54</v>
      </c>
      <c r="E87" s="13">
        <v>43465</v>
      </c>
      <c r="F87" s="46">
        <f t="shared" si="2"/>
        <v>899.8000000000001</v>
      </c>
      <c r="G87" s="45"/>
      <c r="H87" s="45"/>
      <c r="I87" s="45">
        <v>895.1</v>
      </c>
      <c r="J87" s="46">
        <v>4.7</v>
      </c>
    </row>
    <row r="88" spans="1:10" s="25" customFormat="1" ht="56.25" customHeight="1">
      <c r="A88" s="92" t="s">
        <v>37</v>
      </c>
      <c r="B88" s="95" t="s">
        <v>229</v>
      </c>
      <c r="C88" s="21" t="s">
        <v>200</v>
      </c>
      <c r="D88" s="91" t="s">
        <v>54</v>
      </c>
      <c r="E88" s="13">
        <v>43465</v>
      </c>
      <c r="F88" s="46">
        <f t="shared" si="2"/>
        <v>71673</v>
      </c>
      <c r="G88" s="46"/>
      <c r="H88" s="46">
        <v>65918.2</v>
      </c>
      <c r="I88" s="46"/>
      <c r="J88" s="46">
        <v>5754.8</v>
      </c>
    </row>
    <row r="89" spans="1:10" ht="57" customHeight="1">
      <c r="A89" s="92" t="s">
        <v>73</v>
      </c>
      <c r="B89" s="91" t="s">
        <v>144</v>
      </c>
      <c r="C89" s="21" t="s">
        <v>200</v>
      </c>
      <c r="D89" s="91" t="s">
        <v>54</v>
      </c>
      <c r="E89" s="13">
        <v>43465</v>
      </c>
      <c r="F89" s="46">
        <f t="shared" si="2"/>
        <v>3872.1</v>
      </c>
      <c r="G89" s="46"/>
      <c r="H89" s="46">
        <v>1635.8</v>
      </c>
      <c r="I89" s="46">
        <v>826.9</v>
      </c>
      <c r="J89" s="46">
        <v>1409.4</v>
      </c>
    </row>
    <row r="90" spans="1:10" ht="54" customHeight="1">
      <c r="A90" s="90" t="s">
        <v>38</v>
      </c>
      <c r="B90" s="91" t="s">
        <v>137</v>
      </c>
      <c r="C90" s="21" t="s">
        <v>200</v>
      </c>
      <c r="D90" s="91" t="s">
        <v>53</v>
      </c>
      <c r="E90" s="13">
        <v>43465</v>
      </c>
      <c r="F90" s="46">
        <f t="shared" si="2"/>
        <v>219.2</v>
      </c>
      <c r="G90" s="45"/>
      <c r="H90" s="45"/>
      <c r="I90" s="45">
        <v>194.6</v>
      </c>
      <c r="J90" s="45">
        <v>24.6</v>
      </c>
    </row>
    <row r="91" spans="1:10" ht="55.5" customHeight="1">
      <c r="A91" s="92" t="s">
        <v>117</v>
      </c>
      <c r="B91" s="91" t="s">
        <v>138</v>
      </c>
      <c r="C91" s="21" t="s">
        <v>200</v>
      </c>
      <c r="D91" s="91" t="s">
        <v>54</v>
      </c>
      <c r="E91" s="13">
        <v>43465</v>
      </c>
      <c r="F91" s="46">
        <f t="shared" si="2"/>
        <v>50</v>
      </c>
      <c r="G91" s="45"/>
      <c r="H91" s="45"/>
      <c r="I91" s="45">
        <v>50</v>
      </c>
      <c r="J91" s="45"/>
    </row>
    <row r="92" spans="1:10" ht="54.75">
      <c r="A92" s="38" t="s">
        <v>40</v>
      </c>
      <c r="B92" s="12" t="s">
        <v>39</v>
      </c>
      <c r="C92" s="41" t="s">
        <v>193</v>
      </c>
      <c r="D92" s="16" t="s">
        <v>58</v>
      </c>
      <c r="E92" s="13">
        <v>43465</v>
      </c>
      <c r="F92" s="46">
        <f>SUM(G92:J92)</f>
        <v>2265.3</v>
      </c>
      <c r="G92" s="45">
        <f>SUM(G93:G101)</f>
        <v>1095.8</v>
      </c>
      <c r="H92" s="45">
        <f>SUM(H93:H101)</f>
        <v>152.4</v>
      </c>
      <c r="I92" s="45">
        <f>SUM(I93:I102)</f>
        <v>1017.1</v>
      </c>
      <c r="J92" s="45">
        <f>SUM(J93:J101)</f>
        <v>0</v>
      </c>
    </row>
    <row r="93" spans="1:10" ht="96.75" customHeight="1">
      <c r="A93" s="38" t="s">
        <v>41</v>
      </c>
      <c r="B93" s="57" t="s">
        <v>139</v>
      </c>
      <c r="C93" s="41" t="s">
        <v>193</v>
      </c>
      <c r="D93" s="6" t="s">
        <v>55</v>
      </c>
      <c r="E93" s="13">
        <v>43465</v>
      </c>
      <c r="F93" s="45" t="s">
        <v>74</v>
      </c>
      <c r="G93" s="49"/>
      <c r="H93" s="49"/>
      <c r="I93" s="49"/>
      <c r="J93" s="49"/>
    </row>
    <row r="94" spans="1:10" ht="69" customHeight="1">
      <c r="A94" s="7" t="s">
        <v>63</v>
      </c>
      <c r="B94" s="12" t="s">
        <v>61</v>
      </c>
      <c r="C94" s="41" t="s">
        <v>193</v>
      </c>
      <c r="D94" s="12" t="s">
        <v>64</v>
      </c>
      <c r="E94" s="13">
        <v>43465</v>
      </c>
      <c r="F94" s="45" t="s">
        <v>74</v>
      </c>
      <c r="G94" s="49"/>
      <c r="H94" s="49"/>
      <c r="I94" s="49"/>
      <c r="J94" s="49"/>
    </row>
    <row r="95" spans="1:10" ht="137.25" customHeight="1">
      <c r="A95" s="7" t="s">
        <v>65</v>
      </c>
      <c r="B95" s="12" t="s">
        <v>66</v>
      </c>
      <c r="C95" s="41" t="s">
        <v>193</v>
      </c>
      <c r="D95" s="12" t="s">
        <v>67</v>
      </c>
      <c r="E95" s="13">
        <v>43465</v>
      </c>
      <c r="F95" s="45" t="s">
        <v>74</v>
      </c>
      <c r="G95" s="49"/>
      <c r="H95" s="49"/>
      <c r="I95" s="49"/>
      <c r="J95" s="49"/>
    </row>
    <row r="96" spans="1:10" ht="66" customHeight="1">
      <c r="A96" s="106" t="s">
        <v>42</v>
      </c>
      <c r="B96" s="113" t="s">
        <v>222</v>
      </c>
      <c r="C96" s="41" t="s">
        <v>193</v>
      </c>
      <c r="D96" s="113" t="s">
        <v>224</v>
      </c>
      <c r="E96" s="103">
        <v>43100</v>
      </c>
      <c r="F96" s="46">
        <f aca="true" t="shared" si="3" ref="F96:F103">SUM(G96:J96)</f>
        <v>13.1</v>
      </c>
      <c r="G96" s="49"/>
      <c r="H96" s="49"/>
      <c r="I96" s="45">
        <v>13.1</v>
      </c>
      <c r="J96" s="49"/>
    </row>
    <row r="97" spans="1:10" ht="74.25" customHeight="1">
      <c r="A97" s="112"/>
      <c r="B97" s="114"/>
      <c r="C97" s="21" t="s">
        <v>200</v>
      </c>
      <c r="D97" s="114"/>
      <c r="E97" s="104"/>
      <c r="F97" s="46">
        <f t="shared" si="3"/>
        <v>750</v>
      </c>
      <c r="G97" s="45"/>
      <c r="H97" s="45"/>
      <c r="I97" s="45">
        <v>750</v>
      </c>
      <c r="J97" s="45"/>
    </row>
    <row r="98" spans="1:10" ht="26.25" customHeight="1" hidden="1">
      <c r="A98" s="7" t="s">
        <v>43</v>
      </c>
      <c r="B98" s="12" t="s">
        <v>68</v>
      </c>
      <c r="C98" s="21" t="s">
        <v>200</v>
      </c>
      <c r="D98" s="12" t="s">
        <v>56</v>
      </c>
      <c r="E98" s="63">
        <v>42735</v>
      </c>
      <c r="F98" s="46"/>
      <c r="G98" s="45"/>
      <c r="H98" s="45"/>
      <c r="I98" s="45"/>
      <c r="J98" s="45"/>
    </row>
    <row r="99" spans="1:10" ht="192" customHeight="1">
      <c r="A99" s="19" t="s">
        <v>140</v>
      </c>
      <c r="B99" s="58" t="s">
        <v>145</v>
      </c>
      <c r="C99" s="41" t="s">
        <v>193</v>
      </c>
      <c r="D99" s="12" t="s">
        <v>45</v>
      </c>
      <c r="E99" s="13">
        <v>43465</v>
      </c>
      <c r="F99" s="46">
        <f t="shared" si="3"/>
        <v>75.4</v>
      </c>
      <c r="G99" s="45">
        <v>75.4</v>
      </c>
      <c r="H99" s="45"/>
      <c r="I99" s="45"/>
      <c r="J99" s="45"/>
    </row>
    <row r="100" spans="1:10" ht="69">
      <c r="A100" s="19" t="s">
        <v>148</v>
      </c>
      <c r="B100" s="97" t="s">
        <v>230</v>
      </c>
      <c r="C100" s="20" t="s">
        <v>225</v>
      </c>
      <c r="D100" s="12" t="s">
        <v>150</v>
      </c>
      <c r="E100" s="13">
        <v>43465</v>
      </c>
      <c r="F100" s="46">
        <f t="shared" si="3"/>
        <v>749</v>
      </c>
      <c r="G100" s="45">
        <v>651.7</v>
      </c>
      <c r="H100" s="45">
        <v>97.3</v>
      </c>
      <c r="I100" s="45"/>
      <c r="J100" s="45"/>
    </row>
    <row r="101" spans="1:10" ht="69">
      <c r="A101" s="19" t="s">
        <v>149</v>
      </c>
      <c r="B101" s="77" t="s">
        <v>203</v>
      </c>
      <c r="C101" s="20" t="s">
        <v>225</v>
      </c>
      <c r="D101" s="12" t="s">
        <v>150</v>
      </c>
      <c r="E101" s="13">
        <v>43465</v>
      </c>
      <c r="F101" s="46">
        <f t="shared" si="3"/>
        <v>423.8</v>
      </c>
      <c r="G101" s="45">
        <v>368.7</v>
      </c>
      <c r="H101" s="45">
        <v>55.1</v>
      </c>
      <c r="I101" s="45"/>
      <c r="J101" s="45"/>
    </row>
    <row r="102" spans="1:10" ht="54.75" customHeight="1">
      <c r="A102" s="19" t="s">
        <v>232</v>
      </c>
      <c r="B102" s="97" t="s">
        <v>231</v>
      </c>
      <c r="C102" s="96" t="s">
        <v>233</v>
      </c>
      <c r="D102" s="102" t="s">
        <v>234</v>
      </c>
      <c r="E102" s="13">
        <v>43465</v>
      </c>
      <c r="F102" s="46">
        <f t="shared" si="3"/>
        <v>254</v>
      </c>
      <c r="G102" s="45"/>
      <c r="H102" s="45"/>
      <c r="I102" s="45">
        <v>254</v>
      </c>
      <c r="J102" s="45"/>
    </row>
    <row r="103" spans="1:10" s="25" customFormat="1" ht="31.5" customHeight="1">
      <c r="A103" s="42"/>
      <c r="B103" s="42" t="s">
        <v>57</v>
      </c>
      <c r="C103" s="41"/>
      <c r="D103" s="41"/>
      <c r="E103" s="36" t="s">
        <v>4</v>
      </c>
      <c r="F103" s="46">
        <f t="shared" si="3"/>
        <v>1027761.1</v>
      </c>
      <c r="G103" s="46">
        <f>G10+G85+G92</f>
        <v>243218.8</v>
      </c>
      <c r="H103" s="46">
        <f>H10+H85+H92</f>
        <v>749641.9</v>
      </c>
      <c r="I103" s="46">
        <f>I10+I85+I92</f>
        <v>27706.899999999994</v>
      </c>
      <c r="J103" s="46">
        <f>J10+J85+J92</f>
        <v>7193.5</v>
      </c>
    </row>
    <row r="104" ht="13.5" customHeight="1"/>
    <row r="105" spans="2:8" ht="15">
      <c r="B105" s="31" t="s">
        <v>197</v>
      </c>
      <c r="C105" s="31"/>
      <c r="D105" s="31"/>
      <c r="E105" s="31"/>
      <c r="F105" s="31"/>
      <c r="G105" s="31"/>
      <c r="H105" s="31" t="s">
        <v>198</v>
      </c>
    </row>
  </sheetData>
  <sheetProtection/>
  <mergeCells count="25">
    <mergeCell ref="A96:A97"/>
    <mergeCell ref="B96:B97"/>
    <mergeCell ref="D96:D97"/>
    <mergeCell ref="E96:E97"/>
    <mergeCell ref="A66:A68"/>
    <mergeCell ref="B66:B68"/>
    <mergeCell ref="F7:J7"/>
    <mergeCell ref="A1:J1"/>
    <mergeCell ref="A2:J2"/>
    <mergeCell ref="A4:J4"/>
    <mergeCell ref="A5:J5"/>
    <mergeCell ref="A7:A8"/>
    <mergeCell ref="E7:E8"/>
    <mergeCell ref="D7:D8"/>
    <mergeCell ref="B7:B8"/>
    <mergeCell ref="C7:C8"/>
    <mergeCell ref="E58:E59"/>
    <mergeCell ref="D66:D68"/>
    <mergeCell ref="E46:E47"/>
    <mergeCell ref="A46:A47"/>
    <mergeCell ref="B46:B47"/>
    <mergeCell ref="D46:D47"/>
    <mergeCell ref="A58:A59"/>
    <mergeCell ref="B58:B59"/>
    <mergeCell ref="D58:D59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landscape" paperSize="9" scale="85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2018-02-28T12:22:46Z</cp:lastPrinted>
  <dcterms:created xsi:type="dcterms:W3CDTF">2013-10-08T10:40:44Z</dcterms:created>
  <dcterms:modified xsi:type="dcterms:W3CDTF">2018-02-28T12:44:11Z</dcterms:modified>
  <cp:category/>
  <cp:version/>
  <cp:contentType/>
  <cp:contentStatus/>
</cp:coreProperties>
</file>