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5480" windowHeight="10575" activeTab="0"/>
  </bookViews>
  <sheets>
    <sheet name="табл.16" sheetId="1" r:id="rId1"/>
    <sheet name="табл.14" sheetId="2" r:id="rId2"/>
    <sheet name="табл.15" sheetId="3" r:id="rId3"/>
    <sheet name="табл.18" sheetId="4" r:id="rId4"/>
    <sheet name="табл.19" sheetId="5" r:id="rId5"/>
    <sheet name="табл.20" sheetId="6" r:id="rId6"/>
    <sheet name="табл.22" sheetId="7" r:id="rId7"/>
  </sheets>
  <definedNames>
    <definedName name="Par1422" localSheetId="0">'табл.16'!$A$4</definedName>
    <definedName name="Par1462" localSheetId="0">'табл.16'!#REF!</definedName>
    <definedName name="_xlnm.Print_Titles" localSheetId="3">'табл.18'!$9:$11</definedName>
    <definedName name="_xlnm.Print_Titles" localSheetId="4">'табл.19'!$8:$11</definedName>
    <definedName name="_xlnm.Print_Area" localSheetId="3">'табл.18'!$A$1:$E$36</definedName>
    <definedName name="_xlnm.Print_Area" localSheetId="4">'табл.19'!$A$1:$D$42</definedName>
    <definedName name="_xlnm.Print_Area" localSheetId="5">'табл.20'!$A$1:$G$39</definedName>
    <definedName name="_xlnm.Print_Area" localSheetId="6">'табл.22'!$A$1:$J$32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постановление от 16.10.2014 №3584</t>
        </r>
      </text>
    </comment>
    <comment ref="C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постановление от 16.10.2014 №3584</t>
        </r>
      </text>
    </comment>
  </commentList>
</comments>
</file>

<file path=xl/sharedStrings.xml><?xml version="1.0" encoding="utf-8"?>
<sst xmlns="http://schemas.openxmlformats.org/spreadsheetml/2006/main" count="499" uniqueCount="282">
  <si>
    <t>Основное мероприятие 1.4. Проведение мероприятия по поддержанию горэлектротранспорта посредством предоставления субсидии на компенсацию выпадающих доходов из-за разницы между экономически обоснованным тарифом и установленным тарифом на перевозку пассажиров и багажа горэлектротранспортом</t>
  </si>
  <si>
    <r>
      <t xml:space="preserve">Горэлектро-транспортом перевезённо </t>
    </r>
    <r>
      <rPr>
        <sz val="12"/>
        <color indexed="10"/>
        <rFont val="Times New Roman"/>
        <family val="1"/>
      </rPr>
      <t xml:space="preserve">8351,9 </t>
    </r>
    <r>
      <rPr>
        <sz val="12"/>
        <rFont val="Times New Roman"/>
        <family val="1"/>
      </rPr>
      <t xml:space="preserve">тысяч пассажиров </t>
    </r>
    <r>
      <rPr>
        <sz val="12"/>
        <color indexed="10"/>
        <rFont val="Times New Roman"/>
        <family val="1"/>
      </rPr>
      <t>(33,3</t>
    </r>
    <r>
      <rPr>
        <sz val="12"/>
        <rFont val="Times New Roman"/>
        <family val="1"/>
      </rPr>
      <t>% от общего количества перевезённых за год пассажиров)</t>
    </r>
  </si>
  <si>
    <t>Улучшение качества и обеспечение доступности транспортного обслуживания населения города</t>
  </si>
  <si>
    <t xml:space="preserve">Основное мероприятие 2.1. 
Проведение комплекса мероприятий по обеспечению безопасности дорожного движения
</t>
  </si>
  <si>
    <t xml:space="preserve">Снижение количества пешеходов, погибших в результате дорожно-транспортных происшествий на дорогах </t>
  </si>
  <si>
    <t>Начальник отдела координации</t>
  </si>
  <si>
    <t>Объем расходов (тыс.руб.),
предусмотренных</t>
  </si>
  <si>
    <t xml:space="preserve">Кассовые расходы                 (тыс. руб.) </t>
  </si>
  <si>
    <t>муниципальной программой</t>
  </si>
  <si>
    <t>сводной бюджетной росписью</t>
  </si>
  <si>
    <t>из них неиспользованные средства отчетного финансового года</t>
  </si>
  <si>
    <t>Подпрограмма 1 «Развитие транспортной инфраструктуры города Волгодонска»</t>
  </si>
  <si>
    <t>Основное мероприятие 1.2. Ремонт автомобильных дорог общего пользования местного значения и искусственных сооружений на них</t>
  </si>
  <si>
    <t xml:space="preserve">1.4. </t>
  </si>
  <si>
    <t>Основное мероприятие 1.4. 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</t>
  </si>
  <si>
    <t>Строительство подъездной дороги к дошкольной образовательной организации на 280 мест в мкр. В-17, в городе Волгодонске</t>
  </si>
  <si>
    <t xml:space="preserve">Строительство подъездной дороги к дошкольной образовательной организации на 120 мест по пер. Некрасова,1, в городе Волгодонске                                                                                                                                                   </t>
  </si>
  <si>
    <t>Строительство сетей энергоснабжения (наружное освещение) муниципального образования «Город Волгодонск»  дорога Речпорт- путепровод (от Путепровода между новой и старой частями города (переходной мост) до ОАО «Волгодонский комбинат древесных плит)</t>
  </si>
  <si>
    <t>1.7.</t>
  </si>
  <si>
    <t>Основное мероприятие 1.7. Субсидии юридическим лицам, индивидуальным предпринимателям на возмещение затрат в связи с выполнением работ (оказанием услуг)</t>
  </si>
  <si>
    <t>1.8.</t>
  </si>
  <si>
    <t>Основное мероприятие 1.8. Приобретение низкопольных троллейбусов</t>
  </si>
  <si>
    <t>Подпрограмма 2 «Повышение безопасности дорожного движения на территории города Волгодонска»</t>
  </si>
  <si>
    <t>2.1.</t>
  </si>
  <si>
    <t xml:space="preserve">Основное мероприятие 2.1. Проведение комплекса мероприятий по обеспечению безопасности дорожного движения </t>
  </si>
  <si>
    <t xml:space="preserve">Начальник отдела координации отраслей городского
 хозяйства Администрации города Волгодонска 
 </t>
  </si>
  <si>
    <t>Е.А. Ястребова</t>
  </si>
  <si>
    <t xml:space="preserve">Исполнитель: И.В. Бондаренко                       </t>
  </si>
  <si>
    <t>всего</t>
  </si>
  <si>
    <t>№ п/п</t>
  </si>
  <si>
    <t>план</t>
  </si>
  <si>
    <t>факт</t>
  </si>
  <si>
    <t>1.</t>
  </si>
  <si>
    <t>км</t>
  </si>
  <si>
    <t>%</t>
  </si>
  <si>
    <t>Таблица 15</t>
  </si>
  <si>
    <t>муниципальной программы города Волгодонска, в том числе и в результате проведенных</t>
  </si>
  <si>
    <t>конкурсных процедур, при условии его исполнения в полном объеме</t>
  </si>
  <si>
    <t>Наименование основного мероприятия муниципальной программы (по инвестиционным расходам - в разрезе объектов)</t>
  </si>
  <si>
    <t>Ожидаемый непосредственный результат</t>
  </si>
  <si>
    <t>Фактически сложившийся результат</t>
  </si>
  <si>
    <t>ВСЕГО:</t>
  </si>
  <si>
    <t>Таблица 16</t>
  </si>
  <si>
    <t>Установленный объем софинансирования расходов* (%)</t>
  </si>
  <si>
    <t>Объем фактических расходов областного бюджета</t>
  </si>
  <si>
    <t>Объем фактических расходов местного бюджета</t>
  </si>
  <si>
    <t>областной бюджет</t>
  </si>
  <si>
    <t>местный бюджет</t>
  </si>
  <si>
    <t>тыс. рублей</t>
  </si>
  <si>
    <t>* В соответствии с постановлением Правительства Ростовской области от 28.12.2011 № 302 "Об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значения"</t>
  </si>
  <si>
    <t>"Развитие транспортной системы города Волгодонска"</t>
  </si>
  <si>
    <t>Поддержание состояния сети автомобильных дорог общего пользования местного значения в соответствии с нормативными требованиями</t>
  </si>
  <si>
    <t>Поддержание состояния  автомобильных дорог  в соответствии с нормативными требованиями</t>
  </si>
  <si>
    <t>Сохранение экологически чистого вида транспорта в городе Волгодонске, повышение качества пассажирских перевозок, повышение уровня безопасности перевозок пассажиров</t>
  </si>
  <si>
    <t>Источники финансирования</t>
  </si>
  <si>
    <t>Муниципальная программа города Волгодонска «Развитие транспортной системы города Волгодонска»</t>
  </si>
  <si>
    <t>федеральный бюджет</t>
  </si>
  <si>
    <t>внебюджетные источники</t>
  </si>
  <si>
    <t>1.1.</t>
  </si>
  <si>
    <t>1.2.</t>
  </si>
  <si>
    <t>1.3.</t>
  </si>
  <si>
    <t>1.4.</t>
  </si>
  <si>
    <t>1.5.</t>
  </si>
  <si>
    <t>1.5.1.</t>
  </si>
  <si>
    <t>1.5.2.</t>
  </si>
  <si>
    <t>1.5.4.</t>
  </si>
  <si>
    <t>1.6.</t>
  </si>
  <si>
    <t xml:space="preserve">Директор МКУ "ДСиГХ"                                                           </t>
  </si>
  <si>
    <t>А.А. Шайтан</t>
  </si>
  <si>
    <t>Начальник отдела бухгалтерского учета МКУ"ДСиГХ"</t>
  </si>
  <si>
    <t>тел.</t>
  </si>
  <si>
    <t>25 28 17</t>
  </si>
  <si>
    <t>СОГЛАСОВАНО</t>
  </si>
  <si>
    <t>Администрации города Волгодонска</t>
  </si>
  <si>
    <t xml:space="preserve">Муниципальная программа "Развитие транспортной системы города Волгодонска"                                          </t>
  </si>
  <si>
    <t>Протяженность автомобильных дорог общего пользования местного значения</t>
  </si>
  <si>
    <t>Количество установленных светофорных объектов</t>
  </si>
  <si>
    <t>шт.</t>
  </si>
  <si>
    <t>отраслей городского хозяйства Администрации города Волгодонска</t>
  </si>
  <si>
    <t>Директор МКУ «ДСиГХ»</t>
  </si>
  <si>
    <t xml:space="preserve">И.В. Бондаренко </t>
  </si>
  <si>
    <t>отраслей городского хозяйства Администрации
 города Волгодонска</t>
  </si>
  <si>
    <t>Таблица 19</t>
  </si>
  <si>
    <t xml:space="preserve">в рамках реализации муниципальной программы города Волгодонска  </t>
  </si>
  <si>
    <t xml:space="preserve">"Развитие транспортной системы города Волгодонска" </t>
  </si>
  <si>
    <t>Наименование муниципальных услуг по типам учреждений</t>
  </si>
  <si>
    <t>Первоначально доведенное муниципальное задание</t>
  </si>
  <si>
    <t>Муниципальное задание с учетом корректировки</t>
  </si>
  <si>
    <t>Причины корректировок</t>
  </si>
  <si>
    <t>Фактическое исполнение 
(тыс. рублей)</t>
  </si>
  <si>
    <t>объем услуг (количе-ство)</t>
  </si>
  <si>
    <t>350 км</t>
  </si>
  <si>
    <t>Показатель (наименование)</t>
  </si>
  <si>
    <t>в том числе:</t>
  </si>
  <si>
    <t>И.В. Бондаренко 25 28 17</t>
  </si>
  <si>
    <t>по муниципальной программе города Волгодонска "Развитие транспортной системы города Волгодонска"</t>
  </si>
  <si>
    <t>финансо-вое обеспече-ние услуг (тыс. рублей)</t>
  </si>
  <si>
    <r>
      <t xml:space="preserve">в том числе в результате </t>
    </r>
    <r>
      <rPr>
        <sz val="10"/>
        <rFont val="Times New Roman"/>
        <family val="1"/>
      </rPr>
      <t>проведенных</t>
    </r>
    <r>
      <rPr>
        <sz val="11"/>
        <rFont val="Times New Roman"/>
        <family val="1"/>
      </rPr>
      <t xml:space="preserve"> конкурсных процедур</t>
    </r>
  </si>
  <si>
    <t>сумма
(тыс. рублей)
(+), (-)</t>
  </si>
  <si>
    <t>Основное мероприятие 1. Капитальный ремонт автомобильных дорог общего пользования местного значения всего, том числе:</t>
  </si>
  <si>
    <t xml:space="preserve">при реализации основных мероприятий муниципальной программы города Волгодонска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</si>
  <si>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</si>
  <si>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процен-тов</t>
  </si>
  <si>
    <t>2015 год</t>
  </si>
  <si>
    <t>Подпрограмма 1. «Развитие транспортной инфраструктуры города Волгодонска»</t>
  </si>
  <si>
    <t xml:space="preserve">Количество километров капитально отремонтированных автомобильных дорог общего пользования местного значения                                                        </t>
  </si>
  <si>
    <t>километ-ров</t>
  </si>
  <si>
    <t xml:space="preserve">Доля перевезённых пассажиров горэлектротранспортом в общем  количестве перевезённых пассажиров                                                                                            </t>
  </si>
  <si>
    <t>Количество километров построенных  автомобильных дорог общего пользования местного значения</t>
  </si>
  <si>
    <t>Доля отремонтированных автомобильных дорог общего пользования местного значения к общей протяженности автомобильных дорог общего пользования местного значения</t>
  </si>
  <si>
    <t>Количество приобретенных низкопольных троллейбусов</t>
  </si>
  <si>
    <t>Подпрограмма 2. «Повышение безопасности дорожного движения на территории города Волгодонска»</t>
  </si>
  <si>
    <t xml:space="preserve">2.1. </t>
  </si>
  <si>
    <t>Начальник отдела координации отраслей городского хозяйства</t>
  </si>
  <si>
    <t xml:space="preserve"> Администрации города Волгодонска </t>
  </si>
  <si>
    <t>Основное мероприятие 1.1.  Капитальный ремонт автомобильных дорог общего пользования местного значения и искусственных сооружений на них</t>
  </si>
  <si>
    <t>Основное мероприятие 1.2. Ремонт  автомобильных дорог общего пользования  местного значения и искусственных сооружений на них</t>
  </si>
  <si>
    <t>Основное мероприятие 1.5. Строительство объектов муниципальной собственности</t>
  </si>
  <si>
    <t>Основное мероприятие   1.6.Разработка проектной документации по капитальному ремонту, строительству и реконструкции муниципальных объектов  транспортной инфраструктуры</t>
  </si>
  <si>
    <t>Строительство подъездной дороги к дошкольной образовательной организации на 280 мест в мкр. В-17</t>
  </si>
  <si>
    <t>Строительство подъездной дороги к дошкольной образовательной организации на 120 мест по пер. Некрасова,1</t>
  </si>
  <si>
    <t>ИНФОРМАЦИЯ</t>
  </si>
  <si>
    <t>Ед.изме-рения</t>
  </si>
  <si>
    <t>Значения показателей муниципальной программы, подпрограммы муниципальной программы</t>
  </si>
  <si>
    <t>Обоснование отклонений значений показателя на конец отчетного года 
(при наличии)</t>
  </si>
  <si>
    <t>Таблица 18</t>
  </si>
  <si>
    <t>Сумма неиспользованных остатков бюджетных средств, в том числе экономия
(тыс. рублей)</t>
  </si>
  <si>
    <t xml:space="preserve">Изменения бюджетных ассигнований основных мероприятий подпрограмм </t>
  </si>
  <si>
    <t>Наименование основного мероприятия подпрограммы 
(по инвестиционным расходам -
в разрезе объектов)</t>
  </si>
  <si>
    <t>причины изменений</t>
  </si>
  <si>
    <t>Таблица 20</t>
  </si>
  <si>
    <t>Таблица 22</t>
  </si>
  <si>
    <r>
      <t xml:space="preserve">Остаток средств на </t>
    </r>
    <r>
      <rPr>
        <sz val="10"/>
        <rFont val="Times New Roman"/>
        <family val="1"/>
      </rPr>
      <t>01.01.2016</t>
    </r>
  </si>
  <si>
    <t>Организация содержания и ремонта автомобильных дорог и инженерных сооружений на них (Капитальный ремонт автомобильных дорог общего пользования местного значения и искусственных сооружений на них)</t>
  </si>
  <si>
    <t>Организация содержания и ремонта автомобильных дорог и инженерных сооружений на них (Ремонт и содержание автомобильных дорог общего пользования  местного значения и искусственных сооружений на них)</t>
  </si>
  <si>
    <t>Оганизация строительства, реконструкции и капитального ремонта (Строительство объектов муниципальной собственности)</t>
  </si>
  <si>
    <t>1 меро-приятие</t>
  </si>
  <si>
    <t>Выделение средств из областного бюджета в сумме 104000,0 тыс. руб.на приобретение низкопольных троллейбусов</t>
  </si>
  <si>
    <t>Организация пассажирских перевозок в сфере наземного автомобильного и электрического транспорта общего пользования в границах городского округа</t>
  </si>
  <si>
    <t xml:space="preserve">Организация безопасности дорожного движения </t>
  </si>
  <si>
    <t>3 шт.</t>
  </si>
  <si>
    <t xml:space="preserve">Подпрограмма 2 «Повышение безопасности дорожного на территории города Волгодонска» </t>
  </si>
  <si>
    <t>Итого по Подпрограмме 1:</t>
  </si>
  <si>
    <t>Итого по Подпрограмме 2:</t>
  </si>
  <si>
    <t>Капитальный ремонт автодороги по ул. 50 лет СССР в городе Волгодонске Ростовской области</t>
  </si>
  <si>
    <t xml:space="preserve">Обеспечение проектной документацией </t>
  </si>
  <si>
    <t>СВЕДЕНИЯ</t>
  </si>
  <si>
    <t xml:space="preserve"> о неиспользованных остатках  бюджетных ассигнований на реализацию основного мероприятия</t>
  </si>
  <si>
    <t xml:space="preserve">Основное мероприятие 1.3. Содержание автомобильных дорог общего пользования местного значения и искусственных сооружений на них       </t>
  </si>
  <si>
    <t xml:space="preserve">Содержание автомобильных дорог протяжённостью 350 км </t>
  </si>
  <si>
    <t>Приобретено 10 низкопольных троллейбусов</t>
  </si>
  <si>
    <t>ИНФОРМАЦИЯ
о соблюдении условий софинансирования расходных обязательств города Волгодонска</t>
  </si>
  <si>
    <t>Основное мероприятие 1.3. Содержание автомобильных дорог общего пользования местного значения и искусственных сооружений на них</t>
  </si>
  <si>
    <t>отраслей городского хозяйства Администрации</t>
  </si>
  <si>
    <t xml:space="preserve"> города Волгодонска</t>
  </si>
  <si>
    <t xml:space="preserve">    Е.А. Ястребова</t>
  </si>
  <si>
    <t>Е.И. Быкадорова</t>
  </si>
  <si>
    <t>Строительство внутриквартальной автомо-бильной дороги от пр. Курчатова, д.1/1-1/8 до пер. Веселый, д.1-16</t>
  </si>
  <si>
    <t>Иные межбюджетные трансферты</t>
  </si>
  <si>
    <t>Федеральный бюджет</t>
  </si>
  <si>
    <t>Объем фактических расходов федерального бюджета</t>
  </si>
  <si>
    <t xml:space="preserve">Субсидия на ремонт и содержание автомобильных дорог общего пользования местного значения </t>
  </si>
  <si>
    <t>ИНФОРМАЦИЯ 
об исполнении муниципальных заданий, установленных подведомственным учреждениям,</t>
  </si>
  <si>
    <t xml:space="preserve"> Строительство подъездной дороги к дошкольной образовательной организации на 120 мест по пер. Некрасова,1</t>
  </si>
  <si>
    <t xml:space="preserve">  об изменениях объемов бюджетных ассигнований</t>
  </si>
  <si>
    <t xml:space="preserve">Основное мероприятие 1.3. Содержание автомобильных дорог общего пользования местного значения и искусственных сооружений на них </t>
  </si>
  <si>
    <t>Наименование муниципальной программы, подпрограммы муниципальной программы, основного мероприятия, мероприятия ВЦП</t>
  </si>
  <si>
    <t>Субсидия на строительство и реконструкцию внутригородских, внутрипоселковых автомобильных дорог и тротуаров</t>
  </si>
  <si>
    <t>Основное мероприятие 2.1.Проведение комплекса мероприятий по обеспечению безопасности дорожного движения всего, в том числе:</t>
  </si>
  <si>
    <t>лимиты</t>
  </si>
  <si>
    <t>Организация разработки проектной документации на строительство, реконструкцию и капитальный ремонт объектов муниципальной собственности</t>
  </si>
  <si>
    <t xml:space="preserve">Начальник отдела бухгалтерского учета-главный бухгалтер </t>
  </si>
  <si>
    <t>из них неисполнененые расходные обязательства  отчетного финансового года</t>
  </si>
  <si>
    <t>Улучшение качества предоставля-емых услуг в связи с обновлением подвижного состава</t>
  </si>
  <si>
    <t xml:space="preserve"> Выполнение дополнительных работ по ремонту за счет экономии средств от торгов</t>
  </si>
  <si>
    <t xml:space="preserve"> о достижении значений показателей муниципальной программы города Волгодонска 
"Развитие транспортной системы города Волгодонска" за 2016 год</t>
  </si>
  <si>
    <t>2016 год</t>
  </si>
  <si>
    <t>С.С. Волкова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</si>
  <si>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транспортной системы города Волгодонска" за 2016 год</t>
  </si>
  <si>
    <t xml:space="preserve">Основное мероприятие 1.1. Капитальный ремонт автомобильных дорог общего пользования местного значения, в том числе кредиторская задолженность за 2015 год - 9421,4 т.р.                                  </t>
  </si>
  <si>
    <t xml:space="preserve">Основное мероприятие 1.3.Содержание  автомобильных дорог общего пользования  местного значения и искусственных сооружений на них, в том числе кредиторская задолженность за 2015 год - 5905,6 т.р.                 </t>
  </si>
  <si>
    <t>Авторский надзор</t>
  </si>
  <si>
    <t>между основными мероприятиями муниципальной программы города Волгодонска в 2016 году</t>
  </si>
  <si>
    <t>Решение ВГД от 18.02.2016 №1</t>
  </si>
  <si>
    <t xml:space="preserve">Увеличение бюджетных ассигнований за счет средств местного бюджета на ремонт автомобильных дорог общего пользования местного значения и искусственных сооружений на них </t>
  </si>
  <si>
    <t xml:space="preserve">Увеличение бюджетных ассигнований за счет средств местного бюджета на капитальный ремонт автомобильных дорог общего пользования местного значения </t>
  </si>
  <si>
    <t xml:space="preserve">Увеличение бюджетных ассигнований за счет средств областного бюджета на строительство подъездных дорог к дошкольным образовательным организациям </t>
  </si>
  <si>
    <t xml:space="preserve"> Строительство подъездных дорог к дошкольным образовательным организациям на 120 мест по пер. Некрасова д.1 и 280 мест в мкр. «В-17» </t>
  </si>
  <si>
    <t xml:space="preserve">Строительство подъездных дорог к дошкольным образовательным организациям на 120 мест по пер. Некрасова д.1 и 280 мест в мкр. «В-17» </t>
  </si>
  <si>
    <t xml:space="preserve">Уменьшение бюджетных ассигнований за счет средств областного бюджета на строительство подъездных дорог к дошкольным образовательным организациям </t>
  </si>
  <si>
    <t>Основное мероприятие 1.8. Приобретение низкопольных троллейбусов и автобусов</t>
  </si>
  <si>
    <t xml:space="preserve">Увеличение бюджетных ассигнований за счет средств областного бюджета в связи с приобретением 10 единиц пассажирского транспорта </t>
  </si>
  <si>
    <t xml:space="preserve">Уменьшение бюджетных ассигнований за счет средств местного бюджета на содержание автомобильных дорог общего пользования местного значения и искусственных сооружений на них </t>
  </si>
  <si>
    <t>Решение ВГД от 26.05.2016 № 40</t>
  </si>
  <si>
    <t>Примечание 
(№ нормативного правового акта, 
№ документа, подтверждаю-щего  перераспреде-ление средств)</t>
  </si>
  <si>
    <t>Решение ВГД от 26.05.2016 № 41</t>
  </si>
  <si>
    <t xml:space="preserve">Уменьшение бюджетных ассигнований за счет средств местного бюджета на капитальный ремонт  автомобильных дорог общего пользования местного значения и искусственных сооружений на них </t>
  </si>
  <si>
    <t xml:space="preserve">Увеличение бюджетных ассигнований за счет средств местного бюджета на устройство светофорного объекта </t>
  </si>
  <si>
    <t>Решение ВГД от 21.07.2016 № 50</t>
  </si>
  <si>
    <t>Решение ВГД от 17.11.2016 № 70</t>
  </si>
  <si>
    <t>Решение ВГД от 22.12.2016 № 85</t>
  </si>
  <si>
    <t>Оплата кредиторской задолженности за 2015 год</t>
  </si>
  <si>
    <t xml:space="preserve">Строительство 2 -х подъездных дорог к дошкольным образовательным организациям общей протяженностью  1,69 км. </t>
  </si>
  <si>
    <t xml:space="preserve"> Строительство подъездной дороги к дошкольной образовательной организации на 280 мест по в мкр. В-17</t>
  </si>
  <si>
    <t>Построена</t>
  </si>
  <si>
    <t>Построены 2 подъездные дороги к дошкольным образовательным организациям, протяженностью 1,69 км</t>
  </si>
  <si>
    <t>Не разработана</t>
  </si>
  <si>
    <t xml:space="preserve">Основное
мероприятие 1.8. 
Приобретение низкопольных троллейбусов и автобусов
</t>
  </si>
  <si>
    <t>Установлено 2 светофорных объекта</t>
  </si>
  <si>
    <t>в 2016 году</t>
  </si>
  <si>
    <t>"Развитие транспортной системы города Волгодонска" в 2016 году</t>
  </si>
  <si>
    <r>
      <t xml:space="preserve">Остаток средств на </t>
    </r>
    <r>
      <rPr>
        <sz val="10"/>
        <rFont val="Times New Roman"/>
        <family val="1"/>
      </rPr>
      <t>01.01.2017</t>
    </r>
  </si>
  <si>
    <t>Погашение кредиторской задолженности  2015 года за выполненные работы по капитальному ремонту автодороги  по ул. 50 лет СССР в сумме 9421,4 тыс. рублей</t>
  </si>
  <si>
    <t>7
объектов</t>
  </si>
  <si>
    <t>2
 объекта</t>
  </si>
  <si>
    <t xml:space="preserve"> Выделение средств областного бюджета на на строительство подъездных дорог к дошкольным образовательным организациям </t>
  </si>
  <si>
    <t>Погашение кредиторской задолженности по дорожному фонду</t>
  </si>
  <si>
    <t xml:space="preserve">2 шт. </t>
  </si>
  <si>
    <t>2 шт</t>
  </si>
  <si>
    <t xml:space="preserve">Выделение дополнительных средств местного бюджета на устройство светофорного объекта в связи с изменением стоитмости </t>
  </si>
  <si>
    <t>Отремонтировано 35,6 тыс.м2</t>
  </si>
  <si>
    <t xml:space="preserve">
С.С. Волкова</t>
  </si>
  <si>
    <t>Таблица 14</t>
  </si>
  <si>
    <t>Наименование основного мероприятия, мероприятия ведомственной целевой программы,контрольного события программы</t>
  </si>
  <si>
    <t>Ответственный исполнитель, соисполнитель, участник должность/ФИО)</t>
  </si>
  <si>
    <t>Плановый срок</t>
  </si>
  <si>
    <t>Плановый срок окончания реализации</t>
  </si>
  <si>
    <t>Фактический срок</t>
  </si>
  <si>
    <t>Результаты</t>
  </si>
  <si>
    <t>Причины не реализации/реализации не в полном объеме</t>
  </si>
  <si>
    <t>начала реализации</t>
  </si>
  <si>
    <t>окончания реализации</t>
  </si>
  <si>
    <t>запланированные</t>
  </si>
  <si>
    <t>достигнутые</t>
  </si>
  <si>
    <t>Муниципальная  программа города Волгодонска  «Развитие транспортной системы города Волгодонска»</t>
  </si>
  <si>
    <t>Отдел координации отраслей городского хозяйства  Администрации города Волгодонска</t>
  </si>
  <si>
    <t>Развитие транспортной системы города Волгодонска обеспечивающей стабильное развитие города, безопасность дорожного движения</t>
  </si>
  <si>
    <t>Развитие современной и эффективной автомобильной дорожной инфраструктуры. Охват населения города Волгодонска городским пассажирским транспортом общего пользования 100%</t>
  </si>
  <si>
    <t xml:space="preserve">МКУ «ДСиГХ» Начальник отдела благоустройства В.А.Нагибин
</t>
  </si>
  <si>
    <t xml:space="preserve"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категории дороги
Выполнение работ по капитальному ремонту 6-ти автодорог протяженностью 3,57 км </t>
  </si>
  <si>
    <t xml:space="preserve">Выполнены работы по капитальному ремонту 5-ти автодорог протяженностью 2,3 км </t>
  </si>
  <si>
    <t>1.Предусмотренные средства больше фактически необходимых средств, предусмотренных на капитальный ремонт автомобильных дорог, в соответствии с  имеющейся проектной документацией.
3. Заключение дополнительных соглашений на уменьшение объемов работ  в связи с не выполнением отдельных видов работ.</t>
  </si>
  <si>
    <t>2.</t>
  </si>
  <si>
    <t>МКУ «ДСиГХ» Начальник отдела благоустройства В.А.Нагибин</t>
  </si>
  <si>
    <t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требованиям стандартов к эксплуатационным показателям автомобильных дорог</t>
  </si>
  <si>
    <r>
      <t xml:space="preserve">Выполнен ремонт автомобильных дорог </t>
    </r>
    <r>
      <rPr>
        <sz val="12"/>
        <color indexed="10"/>
        <rFont val="Times New Roman"/>
        <family val="1"/>
      </rPr>
      <t>протяжённостью 6,6  км</t>
    </r>
  </si>
  <si>
    <t>1. Экономия от проведенных аукционов</t>
  </si>
  <si>
    <t>3.</t>
  </si>
  <si>
    <t xml:space="preserve">Основное мероприятие 1.3. Содержание автомобильных дорог общего пользования местного значения и искусственных сооружений на них                                                                                                                                                     </t>
  </si>
  <si>
    <t>Поддержание технического
 состояния сети автомобильных дорог общего пользования местного значения в целях сохранения их протяженности</t>
  </si>
  <si>
    <t>Содержание автомобильных дорог протяжённостью 350 км</t>
  </si>
  <si>
    <t>1. Экономия от проведённых аукционов</t>
  </si>
  <si>
    <t>4.</t>
  </si>
  <si>
    <t>Муниципальное унитарное предприятие «Городской пассажирский транспорт» 
(далее МУП «ГПТ») 
главный экономист Г.В.Сальникова</t>
  </si>
  <si>
    <r>
      <t xml:space="preserve">Горэлектро-транспортом перевезено </t>
    </r>
    <r>
      <rPr>
        <sz val="12"/>
        <color indexed="10"/>
        <rFont val="Times New Roman"/>
        <family val="1"/>
      </rPr>
      <t xml:space="preserve">8351,9 </t>
    </r>
    <r>
      <rPr>
        <sz val="12"/>
        <rFont val="Times New Roman"/>
        <family val="1"/>
      </rPr>
      <t>тысяч пассажиров (</t>
    </r>
    <r>
      <rPr>
        <sz val="12"/>
        <color indexed="10"/>
        <rFont val="Times New Roman"/>
        <family val="1"/>
      </rPr>
      <t>33,5%</t>
    </r>
    <r>
      <rPr>
        <sz val="12"/>
        <rFont val="Times New Roman"/>
        <family val="1"/>
      </rPr>
      <t xml:space="preserve"> от общего количества перевезённых за год пассажиров)</t>
    </r>
  </si>
  <si>
    <t>Основное мероприятие 1.5. Строительство объектов муниципальной собственности.</t>
  </si>
  <si>
    <t xml:space="preserve">Муниципальное казённое учреждение «Департамент строительства» (далее МКУ «ДС»)
</t>
  </si>
  <si>
    <t>Строительство 2 -х подъездных дорог к дошкольным образовательным организациям - 1,62 км и 1-ой внутриквартальной автомобильной дороги - 0,51 км</t>
  </si>
  <si>
    <t>Построена внутриквартальная автомобильная дорога протяженностью 0,51 км</t>
  </si>
  <si>
    <t xml:space="preserve"> МКУ «ДСиГХ»
Начальник  отдела капитального ремонта
А.П. Мещерякова</t>
  </si>
  <si>
    <t>Не погашена</t>
  </si>
  <si>
    <t>ПЕРЕЧЕНЬ
нереализованных или реализованных не в полном объеме основных мероприятий  подпрограмм и мероприятий ведомственных целевых программ  муниципальной программы города Волгодонска 
"Развитие транспортной системы города Волгодонска" за 2016 год</t>
  </si>
  <si>
    <t>Капитальный ремонт автодороги по 50 лет СССР</t>
  </si>
  <si>
    <t>Погашение кредиторской задолженности</t>
  </si>
  <si>
    <t>Не принято решение Арбитражного суда о взыскании задолженности</t>
  </si>
  <si>
    <t>Увеличение бюджетных ассигнований за счет средств местного бюджета в на компенсацию выпадающих доходов из-за разницы между экономически обоснованным тарифом и установленным тарифом на перевозку пассажиров и багажа горэлектротранспортом</t>
  </si>
  <si>
    <t xml:space="preserve"> МКУ «ДСиГХ»
Начальник  отдела благоустройства
А.Г. Какшин</t>
  </si>
  <si>
    <t>Построена. Протяженность</t>
  </si>
  <si>
    <t>Строительство подъездной дороги 1,07 км</t>
  </si>
  <si>
    <t>Строительство подъездной дороги  0,62 км</t>
  </si>
  <si>
    <t>Основное мероприятие  1.2.  Ремонт  автомобильных дорог общего пользования  местного значения и искусственных сооружений на них</t>
  </si>
  <si>
    <t xml:space="preserve">Ремонт  автомобильных дорог </t>
  </si>
  <si>
    <t xml:space="preserve">Ремонт  автомобильных дорог выполнен не в полном объеме </t>
  </si>
  <si>
    <t>Основное мероприятие 1.3.Содержание  автомобильных дорог общего пользования местного значения и искусственных сооружений на них</t>
  </si>
  <si>
    <t>Содержание  автомобильных дорог</t>
  </si>
  <si>
    <t>Расторгнуты 5 контрактов в связи с поздними сроками заключения контрактов</t>
  </si>
  <si>
    <t>Не выполнены работы по устранению деформаций и повреждений</t>
  </si>
  <si>
    <t>Расторгнут контракт в связи  с невыполненем подрядчиком условий контракта</t>
  </si>
  <si>
    <t xml:space="preserve">Основное мероприятие 1.6
Разработка проектной документации по капитальному ремонту, строительству и реконструкции муниципальных объектов транспортной инфраструктуры
</t>
  </si>
  <si>
    <t>1.5.3..</t>
  </si>
  <si>
    <t xml:space="preserve">Кредиторская задолженность  2015 года не  погашена в связи с отсутствием решения Арбитражного суда
</t>
  </si>
  <si>
    <t>Доля протяженности автомобильных дорог общего пользования местного значения с усовершенствованным покрытием, на которых оформлены свидетельства о государственной регистрации права  в общей протяженности автомобильных дорог общего пользования местного значения с усовершенствованным покрытием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</si>
</sst>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wrapText="1"/>
    </xf>
    <xf numFmtId="17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174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16" fontId="2" fillId="0" borderId="1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 vertical="top"/>
    </xf>
    <xf numFmtId="0" fontId="13" fillId="0" borderId="0" xfId="0" applyFont="1" applyAlignment="1">
      <alignment horizontal="justify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center" shrinkToFit="1"/>
    </xf>
    <xf numFmtId="174" fontId="2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wrapText="1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 shrinkToFi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3" fillId="0" borderId="13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justify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3" fontId="0" fillId="0" borderId="0" xfId="60" applyBorder="1" applyAlignment="1">
      <alignment/>
    </xf>
    <xf numFmtId="174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 wrapText="1"/>
    </xf>
    <xf numFmtId="17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64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174" fontId="2" fillId="0" borderId="0" xfId="0" applyNumberFormat="1" applyFont="1" applyBorder="1" applyAlignment="1">
      <alignment horizontal="center" vertical="top" wrapText="1"/>
    </xf>
    <xf numFmtId="0" fontId="13" fillId="2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left" wrapText="1"/>
    </xf>
    <xf numFmtId="174" fontId="36" fillId="0" borderId="10" xfId="0" applyNumberFormat="1" applyFont="1" applyBorder="1" applyAlignment="1">
      <alignment horizontal="center" wrapText="1"/>
    </xf>
    <xf numFmtId="174" fontId="36" fillId="0" borderId="10" xfId="0" applyNumberFormat="1" applyFont="1" applyBorder="1" applyAlignment="1">
      <alignment horizontal="center" vertical="top" wrapText="1"/>
    </xf>
    <xf numFmtId="17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37" fillId="0" borderId="10" xfId="0" applyFont="1" applyBorder="1" applyAlignment="1">
      <alignment horizontal="left" vertical="top" wrapText="1"/>
    </xf>
    <xf numFmtId="174" fontId="37" fillId="0" borderId="10" xfId="0" applyNumberFormat="1" applyFont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center"/>
    </xf>
    <xf numFmtId="174" fontId="2" fillId="0" borderId="18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9" xfId="0" applyFont="1" applyFill="1" applyBorder="1" applyAlignment="1">
      <alignment horizontal="center" vertical="top" wrapText="1"/>
    </xf>
    <xf numFmtId="164" fontId="13" fillId="0" borderId="0" xfId="0" applyNumberFormat="1" applyFont="1" applyAlignment="1">
      <alignment/>
    </xf>
    <xf numFmtId="0" fontId="13" fillId="0" borderId="2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/>
    </xf>
    <xf numFmtId="4" fontId="13" fillId="0" borderId="16" xfId="0" applyNumberFormat="1" applyFont="1" applyFill="1" applyBorder="1" applyAlignment="1">
      <alignment horizontal="center" vertical="top" wrapText="1"/>
    </xf>
    <xf numFmtId="4" fontId="13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3" fillId="0" borderId="10" xfId="55" applyFont="1" applyFill="1" applyBorder="1" applyAlignment="1">
      <alignment vertical="top" wrapText="1"/>
    </xf>
    <xf numFmtId="180" fontId="0" fillId="0" borderId="0" xfId="60" applyNumberFormat="1" applyBorder="1" applyAlignment="1">
      <alignment/>
    </xf>
    <xf numFmtId="4" fontId="0" fillId="0" borderId="0" xfId="0" applyNumberFormat="1" applyBorder="1" applyAlignment="1">
      <alignment/>
    </xf>
    <xf numFmtId="174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74" fontId="2" fillId="0" borderId="1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9" fillId="0" borderId="0" xfId="0" applyNumberFormat="1" applyFont="1" applyAlignment="1">
      <alignment/>
    </xf>
    <xf numFmtId="0" fontId="3" fillId="0" borderId="21" xfId="0" applyFont="1" applyBorder="1" applyAlignment="1">
      <alignment horizontal="left" wrapText="1"/>
    </xf>
    <xf numFmtId="174" fontId="3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left" vertical="top" shrinkToFi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justify"/>
    </xf>
    <xf numFmtId="14" fontId="2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36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3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24" borderId="17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justify"/>
    </xf>
    <xf numFmtId="0" fontId="17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justify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8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"/>
  <sheetViews>
    <sheetView tabSelected="1" zoomScale="75" zoomScaleNormal="75" zoomScalePageLayoutView="0" workbookViewId="0" topLeftCell="A19">
      <selection activeCell="J31" sqref="J31"/>
    </sheetView>
  </sheetViews>
  <sheetFormatPr defaultColWidth="9.00390625" defaultRowHeight="12.75"/>
  <cols>
    <col min="1" max="1" width="6.625" style="0" customWidth="1"/>
    <col min="2" max="2" width="27.25390625" style="0" customWidth="1"/>
    <col min="3" max="3" width="10.875" style="0" customWidth="1"/>
    <col min="4" max="4" width="18.625" style="0" customWidth="1"/>
    <col min="5" max="5" width="9.25390625" style="0" customWidth="1"/>
    <col min="6" max="6" width="10.625" style="0" customWidth="1"/>
    <col min="7" max="7" width="17.25390625" style="0" customWidth="1"/>
  </cols>
  <sheetData>
    <row r="1" spans="1:7" ht="15.75">
      <c r="A1" s="212" t="s">
        <v>42</v>
      </c>
      <c r="B1" s="212"/>
      <c r="C1" s="212"/>
      <c r="D1" s="212"/>
      <c r="E1" s="212"/>
      <c r="F1" s="212"/>
      <c r="G1" s="212"/>
    </row>
    <row r="2" spans="1:7" ht="15.75">
      <c r="A2" s="4"/>
      <c r="B2" s="4"/>
      <c r="C2" s="4"/>
      <c r="D2" s="4"/>
      <c r="E2" s="4"/>
      <c r="F2" s="4"/>
      <c r="G2" s="4"/>
    </row>
    <row r="3" spans="1:7" ht="15.75">
      <c r="A3" s="222" t="s">
        <v>146</v>
      </c>
      <c r="B3" s="222"/>
      <c r="C3" s="222"/>
      <c r="D3" s="222"/>
      <c r="E3" s="222"/>
      <c r="F3" s="222"/>
      <c r="G3" s="222"/>
    </row>
    <row r="4" spans="1:7" ht="40.5" customHeight="1">
      <c r="A4" s="218" t="s">
        <v>175</v>
      </c>
      <c r="B4" s="218"/>
      <c r="C4" s="218"/>
      <c r="D4" s="218"/>
      <c r="E4" s="218"/>
      <c r="F4" s="218"/>
      <c r="G4" s="218"/>
    </row>
    <row r="5" spans="1:6" ht="18.75" customHeight="1">
      <c r="A5" s="21"/>
      <c r="B5" s="21"/>
      <c r="C5" s="21"/>
      <c r="D5" s="21"/>
      <c r="E5" s="21"/>
      <c r="F5" s="21"/>
    </row>
    <row r="6" spans="1:7" ht="55.5" customHeight="1">
      <c r="A6" s="213" t="s">
        <v>29</v>
      </c>
      <c r="B6" s="213" t="s">
        <v>92</v>
      </c>
      <c r="C6" s="213" t="s">
        <v>122</v>
      </c>
      <c r="D6" s="216" t="s">
        <v>123</v>
      </c>
      <c r="E6" s="216"/>
      <c r="F6" s="216"/>
      <c r="G6" s="219" t="s">
        <v>124</v>
      </c>
    </row>
    <row r="7" spans="1:7" ht="27.75" customHeight="1">
      <c r="A7" s="214"/>
      <c r="B7" s="214"/>
      <c r="C7" s="214"/>
      <c r="D7" s="213" t="s">
        <v>103</v>
      </c>
      <c r="E7" s="217" t="s">
        <v>176</v>
      </c>
      <c r="F7" s="217"/>
      <c r="G7" s="220"/>
    </row>
    <row r="8" spans="1:7" ht="29.25" customHeight="1">
      <c r="A8" s="215"/>
      <c r="B8" s="215"/>
      <c r="C8" s="215"/>
      <c r="D8" s="215"/>
      <c r="E8" s="23" t="s">
        <v>30</v>
      </c>
      <c r="F8" s="23" t="s">
        <v>31</v>
      </c>
      <c r="G8" s="221"/>
    </row>
    <row r="9" spans="1:7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5.75">
      <c r="A10" s="223" t="s">
        <v>74</v>
      </c>
      <c r="B10" s="224"/>
      <c r="C10" s="224"/>
      <c r="D10" s="223"/>
      <c r="E10" s="223"/>
      <c r="F10" s="223"/>
      <c r="G10" s="223"/>
    </row>
    <row r="11" spans="1:7" ht="166.5" customHeight="1">
      <c r="A11" s="76" t="s">
        <v>32</v>
      </c>
      <c r="B11" s="1" t="s">
        <v>101</v>
      </c>
      <c r="C11" s="23" t="s">
        <v>102</v>
      </c>
      <c r="D11" s="80">
        <v>50.7</v>
      </c>
      <c r="E11" s="23">
        <v>50.4</v>
      </c>
      <c r="F11" s="23">
        <v>50.4</v>
      </c>
      <c r="G11" s="1"/>
    </row>
    <row r="12" spans="1:7" ht="20.25" customHeight="1">
      <c r="A12" s="206" t="s">
        <v>104</v>
      </c>
      <c r="B12" s="206"/>
      <c r="C12" s="206"/>
      <c r="D12" s="206"/>
      <c r="E12" s="206"/>
      <c r="F12" s="206"/>
      <c r="G12" s="207"/>
    </row>
    <row r="13" spans="1:7" ht="98.25" customHeight="1">
      <c r="A13" s="2" t="s">
        <v>58</v>
      </c>
      <c r="B13" s="77" t="s">
        <v>105</v>
      </c>
      <c r="C13" s="72" t="s">
        <v>106</v>
      </c>
      <c r="D13" s="34">
        <v>3.57</v>
      </c>
      <c r="E13" s="34">
        <v>0</v>
      </c>
      <c r="F13" s="34">
        <v>0</v>
      </c>
      <c r="G13" s="23"/>
    </row>
    <row r="14" spans="1:7" ht="66" customHeight="1">
      <c r="A14" s="2" t="s">
        <v>59</v>
      </c>
      <c r="B14" s="25" t="s">
        <v>75</v>
      </c>
      <c r="C14" s="72" t="s">
        <v>106</v>
      </c>
      <c r="D14" s="79">
        <v>350</v>
      </c>
      <c r="E14" s="79">
        <v>350</v>
      </c>
      <c r="F14" s="79">
        <v>350</v>
      </c>
      <c r="G14" s="23"/>
    </row>
    <row r="15" spans="1:11" ht="131.25" customHeight="1">
      <c r="A15" s="2" t="s">
        <v>60</v>
      </c>
      <c r="B15" s="1" t="s">
        <v>107</v>
      </c>
      <c r="C15" s="2" t="s">
        <v>102</v>
      </c>
      <c r="D15" s="30">
        <v>33.4</v>
      </c>
      <c r="E15" s="30">
        <v>32.7</v>
      </c>
      <c r="F15" s="30">
        <v>34.3</v>
      </c>
      <c r="G15" s="125" t="s">
        <v>173</v>
      </c>
      <c r="K15" s="57"/>
    </row>
    <row r="16" spans="1:7" ht="81" customHeight="1">
      <c r="A16" s="2" t="s">
        <v>61</v>
      </c>
      <c r="B16" s="1" t="s">
        <v>108</v>
      </c>
      <c r="C16" s="2" t="s">
        <v>33</v>
      </c>
      <c r="D16" s="107">
        <v>0.51</v>
      </c>
      <c r="E16" s="107">
        <v>1.69</v>
      </c>
      <c r="F16" s="107">
        <v>1.69</v>
      </c>
      <c r="G16" s="31"/>
    </row>
    <row r="17" spans="1:7" ht="127.5" customHeight="1">
      <c r="A17" s="2" t="s">
        <v>62</v>
      </c>
      <c r="B17" s="78" t="s">
        <v>109</v>
      </c>
      <c r="C17" s="23" t="s">
        <v>102</v>
      </c>
      <c r="D17" s="79">
        <v>2.09</v>
      </c>
      <c r="E17" s="81">
        <v>1.12</v>
      </c>
      <c r="F17" s="81">
        <v>1.5</v>
      </c>
      <c r="G17" s="23" t="s">
        <v>174</v>
      </c>
    </row>
    <row r="18" spans="1:7" ht="69" customHeight="1">
      <c r="A18" s="2" t="s">
        <v>66</v>
      </c>
      <c r="B18" s="1" t="s">
        <v>110</v>
      </c>
      <c r="C18" s="23" t="s">
        <v>77</v>
      </c>
      <c r="D18" s="82">
        <v>10</v>
      </c>
      <c r="E18" s="82">
        <v>10</v>
      </c>
      <c r="F18" s="82">
        <v>10</v>
      </c>
      <c r="G18" s="23"/>
    </row>
    <row r="19" spans="1:7" ht="238.5" customHeight="1">
      <c r="A19" s="2" t="s">
        <v>18</v>
      </c>
      <c r="B19" s="1" t="s">
        <v>281</v>
      </c>
      <c r="C19" s="23" t="s">
        <v>102</v>
      </c>
      <c r="D19" s="82">
        <v>0</v>
      </c>
      <c r="E19" s="81">
        <v>97.07</v>
      </c>
      <c r="F19" s="81">
        <v>97.07</v>
      </c>
      <c r="G19" s="23"/>
    </row>
    <row r="20" spans="1:7" ht="33" customHeight="1">
      <c r="A20" s="208" t="s">
        <v>111</v>
      </c>
      <c r="B20" s="209"/>
      <c r="C20" s="209"/>
      <c r="D20" s="209"/>
      <c r="E20" s="209"/>
      <c r="F20" s="209"/>
      <c r="G20" s="210"/>
    </row>
    <row r="21" spans="1:7" ht="38.25" customHeight="1">
      <c r="A21" s="2" t="s">
        <v>112</v>
      </c>
      <c r="B21" s="25" t="s">
        <v>76</v>
      </c>
      <c r="C21" s="23" t="s">
        <v>77</v>
      </c>
      <c r="D21" s="34">
        <v>3</v>
      </c>
      <c r="E21" s="34">
        <v>2</v>
      </c>
      <c r="F21" s="34">
        <v>2</v>
      </c>
      <c r="G21" s="23"/>
    </row>
    <row r="22" spans="1:7" ht="23.25" customHeight="1">
      <c r="A22" s="3"/>
      <c r="B22" s="3"/>
      <c r="C22" s="3"/>
      <c r="D22" s="3"/>
      <c r="E22" s="3"/>
      <c r="F22" s="3"/>
      <c r="G22" s="3"/>
    </row>
    <row r="24" spans="1:7" ht="15.75">
      <c r="A24" s="26" t="s">
        <v>113</v>
      </c>
      <c r="B24" s="26"/>
      <c r="C24" s="26"/>
      <c r="D24" s="26"/>
      <c r="E24" s="26"/>
      <c r="F24" s="26"/>
      <c r="G24" s="26"/>
    </row>
    <row r="25" spans="1:9" ht="15.75">
      <c r="A25" s="26" t="s">
        <v>114</v>
      </c>
      <c r="B25" s="26"/>
      <c r="C25" s="26"/>
      <c r="D25" s="26"/>
      <c r="E25" s="26"/>
      <c r="F25" s="26"/>
      <c r="G25" s="26" t="s">
        <v>177</v>
      </c>
      <c r="I25" s="26"/>
    </row>
    <row r="26" spans="1:7" ht="15.75">
      <c r="A26" s="3"/>
      <c r="B26" s="26"/>
      <c r="C26" s="26"/>
      <c r="D26" s="26"/>
      <c r="E26" s="26"/>
      <c r="F26" s="26"/>
      <c r="G26" s="26"/>
    </row>
    <row r="27" spans="1:15" ht="27.75" customHeight="1">
      <c r="A27" s="225" t="s">
        <v>79</v>
      </c>
      <c r="B27" s="225"/>
      <c r="C27" s="225"/>
      <c r="D27" s="225"/>
      <c r="E27" s="26"/>
      <c r="F27" s="26"/>
      <c r="G27" s="26" t="s">
        <v>68</v>
      </c>
      <c r="O27" s="3"/>
    </row>
    <row r="28" spans="1:7" ht="15.75">
      <c r="A28" s="3"/>
      <c r="B28" s="26"/>
      <c r="C28" s="26"/>
      <c r="D28" s="26"/>
      <c r="E28" s="26"/>
      <c r="F28" s="26"/>
      <c r="G28" s="26"/>
    </row>
    <row r="29" spans="1:7" ht="19.5" customHeight="1">
      <c r="A29" s="225" t="s">
        <v>80</v>
      </c>
      <c r="B29" s="225"/>
      <c r="C29" s="26"/>
      <c r="D29" s="26"/>
      <c r="E29" s="26"/>
      <c r="F29" s="26"/>
      <c r="G29" s="26"/>
    </row>
    <row r="30" spans="1:2" ht="15.75">
      <c r="A30" s="225" t="s">
        <v>71</v>
      </c>
      <c r="B30" s="225"/>
    </row>
  </sheetData>
  <sheetProtection/>
  <mergeCells count="16">
    <mergeCell ref="A10:G10"/>
    <mergeCell ref="A27:D27"/>
    <mergeCell ref="A29:B29"/>
    <mergeCell ref="A30:B30"/>
    <mergeCell ref="A12:G12"/>
    <mergeCell ref="A20:G20"/>
    <mergeCell ref="A1:G1"/>
    <mergeCell ref="A6:A8"/>
    <mergeCell ref="D6:F6"/>
    <mergeCell ref="E7:F7"/>
    <mergeCell ref="A4:G4"/>
    <mergeCell ref="B6:B8"/>
    <mergeCell ref="C6:C8"/>
    <mergeCell ref="D7:D8"/>
    <mergeCell ref="G6:G8"/>
    <mergeCell ref="A3:G3"/>
  </mergeCells>
  <printOptions/>
  <pageMargins left="0.17" right="0.29" top="0.26" bottom="0.3" header="0.29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27"/>
  <sheetViews>
    <sheetView zoomScale="75" zoomScaleNormal="75" workbookViewId="0" topLeftCell="A6">
      <selection activeCell="M18" sqref="M18"/>
    </sheetView>
  </sheetViews>
  <sheetFormatPr defaultColWidth="9.00390625" defaultRowHeight="12.75"/>
  <cols>
    <col min="1" max="1" width="6.75390625" style="45" customWidth="1"/>
    <col min="2" max="2" width="26.75390625" style="45" customWidth="1"/>
    <col min="3" max="3" width="19.00390625" style="45" customWidth="1"/>
    <col min="4" max="4" width="9.00390625" style="45" hidden="1" customWidth="1"/>
    <col min="5" max="5" width="11.875" style="45" customWidth="1"/>
    <col min="6" max="7" width="11.375" style="45" customWidth="1"/>
    <col min="8" max="8" width="18.00390625" style="45" customWidth="1"/>
    <col min="9" max="9" width="15.375" style="45" customWidth="1"/>
    <col min="10" max="10" width="23.25390625" style="45" customWidth="1"/>
    <col min="11" max="16384" width="9.125" style="45" customWidth="1"/>
  </cols>
  <sheetData>
    <row r="1" spans="1:10" ht="15.75">
      <c r="A1" s="211" t="s">
        <v>222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63.75" customHeight="1">
      <c r="A2" s="193" t="s">
        <v>261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30.7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4.75" customHeight="1">
      <c r="A4" s="194" t="s">
        <v>29</v>
      </c>
      <c r="B4" s="196" t="s">
        <v>223</v>
      </c>
      <c r="C4" s="196" t="s">
        <v>224</v>
      </c>
      <c r="D4" s="31" t="s">
        <v>225</v>
      </c>
      <c r="E4" s="196" t="s">
        <v>226</v>
      </c>
      <c r="F4" s="196" t="s">
        <v>227</v>
      </c>
      <c r="G4" s="196"/>
      <c r="H4" s="196" t="s">
        <v>228</v>
      </c>
      <c r="I4" s="196"/>
      <c r="J4" s="196" t="s">
        <v>229</v>
      </c>
    </row>
    <row r="5" spans="1:10" ht="61.5" customHeight="1">
      <c r="A5" s="195"/>
      <c r="B5" s="196"/>
      <c r="C5" s="196"/>
      <c r="D5" s="31" t="s">
        <v>230</v>
      </c>
      <c r="E5" s="196"/>
      <c r="F5" s="31" t="s">
        <v>230</v>
      </c>
      <c r="G5" s="31" t="s">
        <v>231</v>
      </c>
      <c r="H5" s="31" t="s">
        <v>232</v>
      </c>
      <c r="I5" s="31" t="s">
        <v>233</v>
      </c>
      <c r="J5" s="196"/>
    </row>
    <row r="6" spans="1:10" ht="15.75">
      <c r="A6" s="31">
        <v>1</v>
      </c>
      <c r="B6" s="31">
        <v>2</v>
      </c>
      <c r="C6" s="31">
        <v>3</v>
      </c>
      <c r="D6" s="31">
        <v>4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</row>
    <row r="7" spans="1:10" ht="16.5" customHeight="1" hidden="1">
      <c r="A7" s="196" t="s">
        <v>234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6.5" customHeight="1" hidden="1">
      <c r="A8" s="196" t="s">
        <v>104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162.75" customHeight="1" hidden="1">
      <c r="A9" s="47"/>
      <c r="B9" s="41" t="s">
        <v>234</v>
      </c>
      <c r="C9" s="41" t="s">
        <v>235</v>
      </c>
      <c r="D9" s="174">
        <v>42005</v>
      </c>
      <c r="E9" s="174">
        <v>42369</v>
      </c>
      <c r="F9" s="174">
        <v>42005</v>
      </c>
      <c r="G9" s="174">
        <v>42369</v>
      </c>
      <c r="H9" s="41" t="s">
        <v>236</v>
      </c>
      <c r="I9" s="41" t="s">
        <v>237</v>
      </c>
      <c r="J9" s="41"/>
    </row>
    <row r="10" spans="1:12" ht="224.25" customHeight="1" hidden="1">
      <c r="A10" s="175" t="s">
        <v>32</v>
      </c>
      <c r="B10" s="41" t="s">
        <v>115</v>
      </c>
      <c r="C10" s="41" t="s">
        <v>238</v>
      </c>
      <c r="D10" s="174">
        <v>42005</v>
      </c>
      <c r="E10" s="174">
        <v>42369</v>
      </c>
      <c r="F10" s="174">
        <v>42195</v>
      </c>
      <c r="G10" s="174">
        <v>42369</v>
      </c>
      <c r="H10" s="41" t="s">
        <v>239</v>
      </c>
      <c r="I10" s="41" t="s">
        <v>240</v>
      </c>
      <c r="J10" s="41" t="s">
        <v>241</v>
      </c>
      <c r="L10" s="3"/>
    </row>
    <row r="11" spans="1:12" ht="141.75" customHeight="1" hidden="1">
      <c r="A11" s="175" t="s">
        <v>242</v>
      </c>
      <c r="B11" s="41" t="s">
        <v>116</v>
      </c>
      <c r="C11" s="41" t="s">
        <v>243</v>
      </c>
      <c r="D11" s="174">
        <v>42005</v>
      </c>
      <c r="E11" s="174">
        <v>42369</v>
      </c>
      <c r="F11" s="174">
        <v>42095</v>
      </c>
      <c r="G11" s="174">
        <v>42369</v>
      </c>
      <c r="H11" s="1" t="s">
        <v>244</v>
      </c>
      <c r="I11" s="41" t="s">
        <v>245</v>
      </c>
      <c r="J11" s="41" t="s">
        <v>246</v>
      </c>
      <c r="L11" s="3"/>
    </row>
    <row r="12" spans="1:12" ht="147.75" customHeight="1" hidden="1">
      <c r="A12" s="175" t="s">
        <v>247</v>
      </c>
      <c r="B12" s="41" t="s">
        <v>248</v>
      </c>
      <c r="C12" s="41" t="s">
        <v>243</v>
      </c>
      <c r="D12" s="174">
        <v>42005</v>
      </c>
      <c r="E12" s="174">
        <v>42369</v>
      </c>
      <c r="F12" s="174">
        <v>42005</v>
      </c>
      <c r="G12" s="174">
        <v>42369</v>
      </c>
      <c r="H12" s="1" t="s">
        <v>249</v>
      </c>
      <c r="I12" s="41" t="s">
        <v>250</v>
      </c>
      <c r="J12" s="41" t="s">
        <v>251</v>
      </c>
      <c r="L12" s="3"/>
    </row>
    <row r="13" spans="1:12" ht="358.5" customHeight="1" hidden="1">
      <c r="A13" s="175" t="s">
        <v>252</v>
      </c>
      <c r="B13" s="41" t="s">
        <v>0</v>
      </c>
      <c r="C13" s="41" t="s">
        <v>253</v>
      </c>
      <c r="D13" s="174">
        <v>42005</v>
      </c>
      <c r="E13" s="174">
        <v>42369</v>
      </c>
      <c r="F13" s="174">
        <v>42005</v>
      </c>
      <c r="G13" s="174">
        <v>42369</v>
      </c>
      <c r="H13" s="41" t="s">
        <v>53</v>
      </c>
      <c r="I13" s="41" t="s">
        <v>254</v>
      </c>
      <c r="J13" s="41"/>
      <c r="L13" s="3"/>
    </row>
    <row r="14" spans="1:10" ht="114.75" customHeight="1" hidden="1">
      <c r="A14" s="175" t="s">
        <v>32</v>
      </c>
      <c r="B14" s="36" t="s">
        <v>255</v>
      </c>
      <c r="C14" s="41" t="s">
        <v>256</v>
      </c>
      <c r="D14" s="174">
        <v>42005</v>
      </c>
      <c r="E14" s="174"/>
      <c r="F14" s="174"/>
      <c r="G14" s="174"/>
      <c r="H14" s="41" t="s">
        <v>257</v>
      </c>
      <c r="I14" s="41" t="s">
        <v>258</v>
      </c>
      <c r="J14" s="41"/>
    </row>
    <row r="15" spans="1:10" ht="64.5" customHeight="1">
      <c r="A15" s="175" t="s">
        <v>32</v>
      </c>
      <c r="B15" s="1" t="s">
        <v>115</v>
      </c>
      <c r="C15" s="179"/>
      <c r="D15" s="179"/>
      <c r="E15" s="179"/>
      <c r="F15" s="179"/>
      <c r="G15" s="179"/>
      <c r="H15" s="179"/>
      <c r="I15" s="179"/>
      <c r="J15" s="179"/>
    </row>
    <row r="16" spans="1:10" ht="78" customHeight="1">
      <c r="A16" s="175"/>
      <c r="B16" s="1" t="s">
        <v>262</v>
      </c>
      <c r="C16" s="41" t="s">
        <v>259</v>
      </c>
      <c r="D16" s="174">
        <v>42005</v>
      </c>
      <c r="E16" s="174">
        <v>42735</v>
      </c>
      <c r="F16" s="181">
        <v>42195</v>
      </c>
      <c r="G16" s="181">
        <v>42369</v>
      </c>
      <c r="H16" s="1" t="s">
        <v>263</v>
      </c>
      <c r="I16" s="41" t="s">
        <v>260</v>
      </c>
      <c r="J16" s="41" t="s">
        <v>264</v>
      </c>
    </row>
    <row r="17" spans="1:10" ht="117" customHeight="1">
      <c r="A17" s="175"/>
      <c r="B17" s="1" t="s">
        <v>270</v>
      </c>
      <c r="C17" s="41" t="s">
        <v>266</v>
      </c>
      <c r="D17" s="174"/>
      <c r="E17" s="174">
        <v>42735</v>
      </c>
      <c r="F17" s="181">
        <v>42444</v>
      </c>
      <c r="G17" s="181">
        <v>42735</v>
      </c>
      <c r="H17" s="1" t="s">
        <v>271</v>
      </c>
      <c r="I17" s="36" t="s">
        <v>272</v>
      </c>
      <c r="J17" s="41" t="s">
        <v>275</v>
      </c>
    </row>
    <row r="18" spans="1:10" ht="120.75" customHeight="1">
      <c r="A18" s="175"/>
      <c r="B18" s="182" t="s">
        <v>273</v>
      </c>
      <c r="C18" s="41" t="s">
        <v>266</v>
      </c>
      <c r="D18" s="174"/>
      <c r="E18" s="174">
        <v>42735</v>
      </c>
      <c r="F18" s="181">
        <v>42370</v>
      </c>
      <c r="G18" s="181">
        <v>42735</v>
      </c>
      <c r="H18" s="1" t="s">
        <v>274</v>
      </c>
      <c r="I18" s="41" t="s">
        <v>276</v>
      </c>
      <c r="J18" s="41" t="s">
        <v>277</v>
      </c>
    </row>
    <row r="19" spans="1:10" ht="21" customHeight="1">
      <c r="A19" s="176"/>
      <c r="B19" s="184"/>
      <c r="C19" s="177"/>
      <c r="D19" s="178"/>
      <c r="E19" s="178"/>
      <c r="F19" s="183"/>
      <c r="G19" s="183"/>
      <c r="H19" s="14"/>
      <c r="I19" s="177"/>
      <c r="J19" s="177"/>
    </row>
    <row r="20" spans="1:10" ht="26.25" customHeight="1">
      <c r="A20" s="176"/>
      <c r="B20" s="184"/>
      <c r="C20" s="177"/>
      <c r="D20" s="178"/>
      <c r="E20" s="178"/>
      <c r="F20" s="183"/>
      <c r="G20" s="183"/>
      <c r="H20" s="14"/>
      <c r="I20" s="177"/>
      <c r="J20" s="177"/>
    </row>
    <row r="21" spans="1:3" ht="15.75">
      <c r="A21" s="199" t="s">
        <v>5</v>
      </c>
      <c r="B21" s="199"/>
      <c r="C21" s="199"/>
    </row>
    <row r="22" spans="1:10" ht="15.75">
      <c r="A22" s="45" t="s">
        <v>78</v>
      </c>
      <c r="J22" s="45" t="s">
        <v>177</v>
      </c>
    </row>
    <row r="23" ht="15.75">
      <c r="A23" s="46"/>
    </row>
    <row r="24" spans="1:10" ht="15" customHeight="1">
      <c r="A24" s="198" t="s">
        <v>79</v>
      </c>
      <c r="B24" s="198"/>
      <c r="C24" s="198"/>
      <c r="D24" s="198"/>
      <c r="J24" s="45" t="s">
        <v>68</v>
      </c>
    </row>
    <row r="25" ht="15.75">
      <c r="A25" s="46"/>
    </row>
    <row r="26" spans="1:2" ht="15" customHeight="1">
      <c r="A26" s="197" t="s">
        <v>80</v>
      </c>
      <c r="B26" s="197"/>
    </row>
    <row r="27" spans="1:7" ht="15" customHeight="1">
      <c r="A27" s="197" t="s">
        <v>71</v>
      </c>
      <c r="B27" s="197"/>
      <c r="C27" s="173"/>
      <c r="D27" s="173"/>
      <c r="E27" s="173"/>
      <c r="F27" s="173"/>
      <c r="G27" s="173"/>
    </row>
  </sheetData>
  <mergeCells count="15">
    <mergeCell ref="A27:B27"/>
    <mergeCell ref="A7:J7"/>
    <mergeCell ref="A8:J8"/>
    <mergeCell ref="A24:D24"/>
    <mergeCell ref="A26:B26"/>
    <mergeCell ref="A21:C21"/>
    <mergeCell ref="A1:J1"/>
    <mergeCell ref="A2:J2"/>
    <mergeCell ref="A4:A5"/>
    <mergeCell ref="B4:B5"/>
    <mergeCell ref="C4:C5"/>
    <mergeCell ref="E4:E5"/>
    <mergeCell ref="F4:G4"/>
    <mergeCell ref="H4:I4"/>
    <mergeCell ref="J4:J5"/>
  </mergeCells>
  <printOptions/>
  <pageMargins left="0.45" right="0.17" top="0.47" bottom="0.52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22"/>
  <sheetViews>
    <sheetView zoomScale="75" zoomScaleNormal="75" workbookViewId="0" topLeftCell="A104">
      <selection activeCell="G12" sqref="G12"/>
    </sheetView>
  </sheetViews>
  <sheetFormatPr defaultColWidth="9.00390625" defaultRowHeight="12.75"/>
  <cols>
    <col min="1" max="1" width="5.75390625" style="20" customWidth="1"/>
    <col min="2" max="2" width="23.00390625" style="8" customWidth="1"/>
    <col min="3" max="3" width="22.00390625" style="8" customWidth="1"/>
    <col min="4" max="4" width="16.75390625" style="8" customWidth="1"/>
    <col min="5" max="5" width="18.125" style="8" customWidth="1"/>
    <col min="6" max="6" width="15.875" style="8" customWidth="1"/>
    <col min="7" max="7" width="17.875" style="8" customWidth="1"/>
    <col min="8" max="8" width="10.125" style="8" customWidth="1"/>
    <col min="9" max="9" width="12.625" style="8" customWidth="1"/>
    <col min="10" max="10" width="10.375" style="8" bestFit="1" customWidth="1"/>
    <col min="11" max="11" width="11.625" style="8" bestFit="1" customWidth="1"/>
    <col min="12" max="16384" width="9.125" style="8" customWidth="1"/>
  </cols>
  <sheetData>
    <row r="1" ht="5.25" customHeight="1">
      <c r="A1" s="7"/>
    </row>
    <row r="2" spans="1:6" ht="15.75">
      <c r="A2" s="7"/>
      <c r="F2" s="10" t="s">
        <v>35</v>
      </c>
    </row>
    <row r="3" spans="1:6" ht="15.75">
      <c r="A3" s="7"/>
      <c r="F3" s="10"/>
    </row>
    <row r="4" spans="1:6" ht="15.75">
      <c r="A4" s="7"/>
      <c r="F4" s="10"/>
    </row>
    <row r="5" spans="1:6" ht="25.5" customHeight="1">
      <c r="A5" s="200" t="s">
        <v>146</v>
      </c>
      <c r="B5" s="200"/>
      <c r="C5" s="200"/>
      <c r="D5" s="200"/>
      <c r="E5" s="200"/>
      <c r="F5" s="200"/>
    </row>
    <row r="6" spans="1:6" ht="44.25" customHeight="1">
      <c r="A6" s="201" t="s">
        <v>178</v>
      </c>
      <c r="B6" s="201"/>
      <c r="C6" s="201"/>
      <c r="D6" s="201"/>
      <c r="E6" s="201"/>
      <c r="F6" s="201"/>
    </row>
    <row r="7" spans="1:6" ht="14.25" customHeight="1">
      <c r="A7" s="108"/>
      <c r="B7" s="108"/>
      <c r="C7" s="108"/>
      <c r="D7" s="108"/>
      <c r="E7" s="108"/>
      <c r="F7" s="108"/>
    </row>
    <row r="8" ht="11.25" customHeight="1">
      <c r="A8" s="7"/>
    </row>
    <row r="9" spans="1:6" ht="63.75" customHeight="1">
      <c r="A9" s="202" t="s">
        <v>29</v>
      </c>
      <c r="B9" s="219" t="s">
        <v>166</v>
      </c>
      <c r="C9" s="219" t="s">
        <v>54</v>
      </c>
      <c r="D9" s="204" t="s">
        <v>6</v>
      </c>
      <c r="E9" s="205"/>
      <c r="F9" s="213" t="s">
        <v>7</v>
      </c>
    </row>
    <row r="10" spans="1:6" ht="65.25" customHeight="1">
      <c r="A10" s="203"/>
      <c r="B10" s="221"/>
      <c r="C10" s="221"/>
      <c r="D10" s="23" t="s">
        <v>8</v>
      </c>
      <c r="E10" s="23" t="s">
        <v>9</v>
      </c>
      <c r="F10" s="215"/>
    </row>
    <row r="11" spans="1:11" ht="15.75">
      <c r="A11" s="11"/>
      <c r="B11" s="2">
        <v>1</v>
      </c>
      <c r="C11" s="2">
        <v>2</v>
      </c>
      <c r="D11" s="2">
        <v>3</v>
      </c>
      <c r="E11" s="2">
        <v>4</v>
      </c>
      <c r="F11" s="2">
        <v>5</v>
      </c>
      <c r="H11" s="73"/>
      <c r="K11" s="73"/>
    </row>
    <row r="12" spans="1:9" ht="20.25" customHeight="1">
      <c r="A12" s="202"/>
      <c r="B12" s="227" t="s">
        <v>55</v>
      </c>
      <c r="C12" s="5" t="s">
        <v>28</v>
      </c>
      <c r="D12" s="12">
        <f>D13+D15+D17+D19</f>
        <v>297823.2</v>
      </c>
      <c r="E12" s="12">
        <f>E13+E15+E17+E19</f>
        <v>297823.2</v>
      </c>
      <c r="F12" s="12">
        <f>F13+F15+F17+F19</f>
        <v>267918.19999999995</v>
      </c>
      <c r="G12" s="134"/>
      <c r="H12" s="73"/>
      <c r="I12" s="73"/>
    </row>
    <row r="13" spans="1:7" ht="20.25" customHeight="1">
      <c r="A13" s="226"/>
      <c r="B13" s="228"/>
      <c r="C13" s="5" t="s">
        <v>56</v>
      </c>
      <c r="D13" s="12">
        <f>D22</f>
        <v>0</v>
      </c>
      <c r="E13" s="12">
        <f>E22</f>
        <v>0</v>
      </c>
      <c r="F13" s="12">
        <f>F22</f>
        <v>0</v>
      </c>
      <c r="G13" s="83"/>
    </row>
    <row r="14" spans="1:8" ht="60" customHeight="1">
      <c r="A14" s="226"/>
      <c r="B14" s="228"/>
      <c r="C14" s="115" t="s">
        <v>10</v>
      </c>
      <c r="D14" s="116">
        <v>0</v>
      </c>
      <c r="E14" s="116"/>
      <c r="F14" s="117"/>
      <c r="G14" s="83"/>
      <c r="H14" s="73"/>
    </row>
    <row r="15" spans="1:11" ht="21.75" customHeight="1">
      <c r="A15" s="226"/>
      <c r="B15" s="228"/>
      <c r="C15" s="5" t="s">
        <v>46</v>
      </c>
      <c r="D15" s="12">
        <f>D24</f>
        <v>164812</v>
      </c>
      <c r="E15" s="12">
        <f>E24</f>
        <v>164812</v>
      </c>
      <c r="F15" s="12">
        <f>F24</f>
        <v>160912.3</v>
      </c>
      <c r="G15" s="83"/>
      <c r="H15" s="73"/>
      <c r="I15" s="73"/>
      <c r="J15" s="73"/>
      <c r="K15" s="73"/>
    </row>
    <row r="16" spans="1:11" ht="62.25" customHeight="1">
      <c r="A16" s="226"/>
      <c r="B16" s="228"/>
      <c r="C16" s="113" t="s">
        <v>10</v>
      </c>
      <c r="D16" s="111">
        <v>0</v>
      </c>
      <c r="E16" s="111"/>
      <c r="F16" s="12"/>
      <c r="G16" s="83"/>
      <c r="H16" s="73"/>
      <c r="K16" s="73"/>
    </row>
    <row r="17" spans="1:11" ht="19.5" customHeight="1">
      <c r="A17" s="226"/>
      <c r="B17" s="228"/>
      <c r="C17" s="5" t="s">
        <v>47</v>
      </c>
      <c r="D17" s="12">
        <f>D26+D104</f>
        <v>133011.2</v>
      </c>
      <c r="E17" s="12">
        <f>E26+E104</f>
        <v>133011.2</v>
      </c>
      <c r="F17" s="12">
        <f>F26+F104</f>
        <v>107005.9</v>
      </c>
      <c r="G17" s="83"/>
      <c r="H17" s="73"/>
      <c r="I17" s="73"/>
      <c r="J17" s="73"/>
      <c r="K17" s="73"/>
    </row>
    <row r="18" spans="1:13" ht="84" customHeight="1">
      <c r="A18" s="226"/>
      <c r="B18" s="228"/>
      <c r="C18" s="113" t="s">
        <v>172</v>
      </c>
      <c r="D18" s="111">
        <v>15327</v>
      </c>
      <c r="E18" s="111">
        <v>15327</v>
      </c>
      <c r="F18" s="111">
        <f>E18-9421.4</f>
        <v>5905.6</v>
      </c>
      <c r="G18" s="83"/>
      <c r="H18" s="73"/>
      <c r="I18" s="135"/>
      <c r="J18" s="73"/>
      <c r="K18" s="135"/>
      <c r="M18" s="73"/>
    </row>
    <row r="19" spans="1:11" ht="35.25" customHeight="1">
      <c r="A19" s="203"/>
      <c r="B19" s="229"/>
      <c r="C19" s="5" t="s">
        <v>57</v>
      </c>
      <c r="D19" s="12">
        <v>0</v>
      </c>
      <c r="E19" s="12">
        <v>0</v>
      </c>
      <c r="F19" s="12">
        <v>0</v>
      </c>
      <c r="G19" s="83"/>
      <c r="H19" s="73"/>
      <c r="I19" s="171"/>
      <c r="J19" s="171"/>
      <c r="K19" s="135"/>
    </row>
    <row r="20" spans="1:11" ht="15.75" customHeight="1">
      <c r="A20" s="11"/>
      <c r="B20" s="208" t="s">
        <v>11</v>
      </c>
      <c r="C20" s="209"/>
      <c r="D20" s="209"/>
      <c r="E20" s="209"/>
      <c r="F20" s="210"/>
      <c r="G20" s="83"/>
      <c r="H20" s="73"/>
      <c r="I20" s="73"/>
      <c r="J20" s="73"/>
      <c r="K20" s="73"/>
    </row>
    <row r="21" spans="1:7" ht="17.25" customHeight="1">
      <c r="A21" s="202" t="s">
        <v>32</v>
      </c>
      <c r="B21" s="227" t="s">
        <v>11</v>
      </c>
      <c r="C21" s="5" t="s">
        <v>28</v>
      </c>
      <c r="D21" s="53">
        <f>D22+D24+D26+D28</f>
        <v>295333.2</v>
      </c>
      <c r="E21" s="53">
        <f>E22+E24+E26+E28</f>
        <v>295333.2</v>
      </c>
      <c r="F21" s="53">
        <f>F22+F24+F26+F28</f>
        <v>265569.19999999995</v>
      </c>
      <c r="G21" s="83"/>
    </row>
    <row r="22" spans="1:7" ht="21.75" customHeight="1">
      <c r="A22" s="226"/>
      <c r="B22" s="228"/>
      <c r="C22" s="5" t="s">
        <v>56</v>
      </c>
      <c r="D22" s="53">
        <f>D30+D36+D42+D49+D54+D80+D95</f>
        <v>0</v>
      </c>
      <c r="E22" s="53">
        <f>E30+E36+E42+E49+E54+E80+E95</f>
        <v>0</v>
      </c>
      <c r="F22" s="53">
        <f>F30+F36+F42+F49+F54+F80+F95</f>
        <v>0</v>
      </c>
      <c r="G22" s="83"/>
    </row>
    <row r="23" spans="1:7" ht="57" customHeight="1" hidden="1">
      <c r="A23" s="226"/>
      <c r="B23" s="228"/>
      <c r="C23" s="109" t="s">
        <v>10</v>
      </c>
      <c r="D23" s="112" t="e">
        <f>#REF!</f>
        <v>#REF!</v>
      </c>
      <c r="E23" s="112" t="e">
        <f>D23</f>
        <v>#REF!</v>
      </c>
      <c r="F23" s="53"/>
      <c r="G23" s="83"/>
    </row>
    <row r="24" spans="1:9" ht="21" customHeight="1">
      <c r="A24" s="226"/>
      <c r="B24" s="228"/>
      <c r="C24" s="5" t="s">
        <v>46</v>
      </c>
      <c r="D24" s="53">
        <f>D31+D37+D43+D50+D55+D81+D96</f>
        <v>164812</v>
      </c>
      <c r="E24" s="53">
        <f>E31+E37+E43+E50+E55+E81+E96</f>
        <v>164812</v>
      </c>
      <c r="F24" s="53">
        <f>F31+F37+F43+F50+F55+F81+F96</f>
        <v>160912.3</v>
      </c>
      <c r="G24" s="83"/>
      <c r="I24" s="70"/>
    </row>
    <row r="25" spans="1:7" ht="60.75" customHeight="1" hidden="1">
      <c r="A25" s="226"/>
      <c r="B25" s="228"/>
      <c r="C25" s="109" t="s">
        <v>10</v>
      </c>
      <c r="D25" s="112">
        <f>D32+D44+D56+D97</f>
        <v>37503.9</v>
      </c>
      <c r="E25" s="112">
        <f>D25</f>
        <v>37503.9</v>
      </c>
      <c r="F25" s="53"/>
      <c r="G25" s="83"/>
    </row>
    <row r="26" spans="1:7" ht="19.5" customHeight="1">
      <c r="A26" s="226"/>
      <c r="B26" s="228"/>
      <c r="C26" s="5" t="s">
        <v>47</v>
      </c>
      <c r="D26" s="53">
        <f>D33+D38+D45+D51+D57+D98+D92+D84</f>
        <v>130521.20000000001</v>
      </c>
      <c r="E26" s="53">
        <f>E33+E38+E45+E51+E57+E98+E92+E84</f>
        <v>130521.20000000001</v>
      </c>
      <c r="F26" s="53">
        <f>F33+F38+F45+F51+F57+F98+F92+F84</f>
        <v>104656.9</v>
      </c>
      <c r="G26" s="83"/>
    </row>
    <row r="27" spans="1:7" ht="60" customHeight="1" hidden="1">
      <c r="A27" s="226"/>
      <c r="B27" s="228"/>
      <c r="C27" s="109" t="s">
        <v>10</v>
      </c>
      <c r="D27" s="112" t="e">
        <f>D39+D46+D58+#REF!</f>
        <v>#REF!</v>
      </c>
      <c r="E27" s="112" t="e">
        <f>D27</f>
        <v>#REF!</v>
      </c>
      <c r="F27" s="53"/>
      <c r="G27" s="83"/>
    </row>
    <row r="28" spans="1:7" ht="32.25" customHeight="1">
      <c r="A28" s="203"/>
      <c r="B28" s="229"/>
      <c r="C28" s="5" t="s">
        <v>57</v>
      </c>
      <c r="D28" s="23">
        <v>0</v>
      </c>
      <c r="E28" s="23">
        <v>0</v>
      </c>
      <c r="F28" s="23">
        <v>0</v>
      </c>
      <c r="G28" s="83"/>
    </row>
    <row r="29" spans="1:8" ht="20.25" customHeight="1">
      <c r="A29" s="202" t="s">
        <v>58</v>
      </c>
      <c r="B29" s="224" t="s">
        <v>179</v>
      </c>
      <c r="C29" s="5" t="s">
        <v>28</v>
      </c>
      <c r="D29" s="188">
        <f>D30+D31+D33+D34</f>
        <v>10565.8</v>
      </c>
      <c r="E29" s="188">
        <f>E30+E31+E33+E34</f>
        <v>10565.8</v>
      </c>
      <c r="F29" s="12">
        <f>F30+F31+F33+F34</f>
        <v>0</v>
      </c>
      <c r="G29" s="83"/>
      <c r="H29" s="73"/>
    </row>
    <row r="30" spans="1:8" ht="17.25" customHeight="1">
      <c r="A30" s="226"/>
      <c r="B30" s="230"/>
      <c r="C30" s="5" t="s">
        <v>56</v>
      </c>
      <c r="D30" s="188">
        <v>0</v>
      </c>
      <c r="E30" s="188">
        <v>0</v>
      </c>
      <c r="F30" s="12">
        <v>0</v>
      </c>
      <c r="G30" s="83"/>
      <c r="H30" s="73"/>
    </row>
    <row r="31" spans="1:7" ht="27.75" customHeight="1">
      <c r="A31" s="226"/>
      <c r="B31" s="230"/>
      <c r="C31" s="5" t="s">
        <v>46</v>
      </c>
      <c r="D31" s="188">
        <v>0</v>
      </c>
      <c r="E31" s="188">
        <v>0</v>
      </c>
      <c r="F31" s="12">
        <v>0</v>
      </c>
      <c r="G31" s="83"/>
    </row>
    <row r="32" spans="1:7" ht="58.5" customHeight="1" hidden="1">
      <c r="A32" s="226"/>
      <c r="B32" s="230"/>
      <c r="C32" s="109" t="s">
        <v>10</v>
      </c>
      <c r="D32" s="189">
        <f>'табл.18'!D12</f>
        <v>10565.8</v>
      </c>
      <c r="E32" s="189">
        <f>D32</f>
        <v>10565.8</v>
      </c>
      <c r="F32" s="12"/>
      <c r="G32" s="83"/>
    </row>
    <row r="33" spans="1:7" ht="15" customHeight="1">
      <c r="A33" s="226"/>
      <c r="B33" s="230"/>
      <c r="C33" s="5" t="s">
        <v>47</v>
      </c>
      <c r="D33" s="190">
        <v>10565.8</v>
      </c>
      <c r="E33" s="190">
        <v>10565.8</v>
      </c>
      <c r="F33" s="84">
        <v>0</v>
      </c>
      <c r="G33" s="83"/>
    </row>
    <row r="34" spans="1:7" ht="72.75" customHeight="1">
      <c r="A34" s="203"/>
      <c r="B34" s="231"/>
      <c r="C34" s="5" t="s">
        <v>57</v>
      </c>
      <c r="D34" s="12">
        <v>0</v>
      </c>
      <c r="E34" s="12"/>
      <c r="F34" s="12">
        <v>0</v>
      </c>
      <c r="G34" s="83"/>
    </row>
    <row r="35" spans="1:9" ht="17.25" customHeight="1">
      <c r="A35" s="202" t="s">
        <v>59</v>
      </c>
      <c r="B35" s="224" t="s">
        <v>12</v>
      </c>
      <c r="C35" s="5" t="s">
        <v>28</v>
      </c>
      <c r="D35" s="12">
        <f>D36+D37+D38+D40</f>
        <v>47886.7</v>
      </c>
      <c r="E35" s="12">
        <f>E36+E37+E38+E40</f>
        <v>47886.7</v>
      </c>
      <c r="F35" s="12">
        <f>F36+F37+F38+F40</f>
        <v>40492.2</v>
      </c>
      <c r="G35" s="83"/>
      <c r="H35" s="73"/>
      <c r="I35" s="135"/>
    </row>
    <row r="36" spans="1:8" ht="21" customHeight="1">
      <c r="A36" s="226"/>
      <c r="B36" s="230"/>
      <c r="C36" s="5" t="s">
        <v>56</v>
      </c>
      <c r="D36" s="12">
        <v>0</v>
      </c>
      <c r="E36" s="12">
        <v>0</v>
      </c>
      <c r="F36" s="12">
        <v>0</v>
      </c>
      <c r="G36" s="83"/>
      <c r="H36" s="73"/>
    </row>
    <row r="37" spans="1:8" ht="19.5" customHeight="1">
      <c r="A37" s="226"/>
      <c r="B37" s="230"/>
      <c r="C37" s="5" t="s">
        <v>46</v>
      </c>
      <c r="D37" s="12">
        <v>0</v>
      </c>
      <c r="E37" s="12">
        <v>0</v>
      </c>
      <c r="F37" s="12">
        <v>0</v>
      </c>
      <c r="G37" s="83"/>
      <c r="H37" s="73"/>
    </row>
    <row r="38" spans="1:9" ht="21" customHeight="1">
      <c r="A38" s="226"/>
      <c r="B38" s="230"/>
      <c r="C38" s="5" t="s">
        <v>47</v>
      </c>
      <c r="D38" s="12">
        <v>47886.7</v>
      </c>
      <c r="E38" s="12">
        <v>47886.7</v>
      </c>
      <c r="F38" s="12">
        <v>40492.2</v>
      </c>
      <c r="G38" s="83"/>
      <c r="H38" s="73"/>
      <c r="I38" s="73"/>
    </row>
    <row r="39" spans="1:9" ht="60.75" customHeight="1" hidden="1">
      <c r="A39" s="226"/>
      <c r="B39" s="230"/>
      <c r="C39" s="109" t="s">
        <v>10</v>
      </c>
      <c r="D39" s="111">
        <f>'табл.18'!D14</f>
        <v>7394.5</v>
      </c>
      <c r="E39" s="111">
        <f>D39</f>
        <v>7394.5</v>
      </c>
      <c r="F39" s="12"/>
      <c r="G39" s="83"/>
      <c r="H39" s="73"/>
      <c r="I39" s="73"/>
    </row>
    <row r="40" spans="1:7" ht="36.75" customHeight="1">
      <c r="A40" s="203"/>
      <c r="B40" s="231"/>
      <c r="C40" s="5" t="s">
        <v>57</v>
      </c>
      <c r="D40" s="12">
        <v>0</v>
      </c>
      <c r="E40" s="12"/>
      <c r="F40" s="12">
        <v>0</v>
      </c>
      <c r="G40" s="83"/>
    </row>
    <row r="41" spans="1:7" ht="21" customHeight="1">
      <c r="A41" s="202" t="s">
        <v>60</v>
      </c>
      <c r="B41" s="224" t="s">
        <v>180</v>
      </c>
      <c r="C41" s="5" t="s">
        <v>28</v>
      </c>
      <c r="D41" s="12">
        <f>D42+D43+D45+D47</f>
        <v>78825.7</v>
      </c>
      <c r="E41" s="12">
        <f>E42+E43+E45+E47</f>
        <v>78825.7</v>
      </c>
      <c r="F41" s="12">
        <f>F42+F43+F45+F47</f>
        <v>71210.7</v>
      </c>
      <c r="G41" s="83"/>
    </row>
    <row r="42" spans="1:7" ht="17.25" customHeight="1">
      <c r="A42" s="226"/>
      <c r="B42" s="230"/>
      <c r="C42" s="5" t="s">
        <v>56</v>
      </c>
      <c r="D42" s="12">
        <v>0</v>
      </c>
      <c r="E42" s="12">
        <v>0</v>
      </c>
      <c r="F42" s="12">
        <v>0</v>
      </c>
      <c r="G42" s="83"/>
    </row>
    <row r="43" spans="1:9" ht="20.25" customHeight="1">
      <c r="A43" s="226"/>
      <c r="B43" s="230"/>
      <c r="C43" s="5" t="s">
        <v>46</v>
      </c>
      <c r="D43" s="12">
        <v>33528.6</v>
      </c>
      <c r="E43" s="12">
        <v>33528.6</v>
      </c>
      <c r="F43" s="12">
        <v>30844.5</v>
      </c>
      <c r="G43" s="83"/>
      <c r="I43" s="73"/>
    </row>
    <row r="44" spans="1:7" ht="62.25" customHeight="1" hidden="1">
      <c r="A44" s="226"/>
      <c r="B44" s="230"/>
      <c r="C44" s="109" t="s">
        <v>10</v>
      </c>
      <c r="D44" s="111">
        <f>0.2</f>
        <v>0.2</v>
      </c>
      <c r="E44" s="111">
        <f>D44</f>
        <v>0.2</v>
      </c>
      <c r="F44" s="12"/>
      <c r="G44" s="83"/>
    </row>
    <row r="45" spans="1:9" ht="17.25" customHeight="1">
      <c r="A45" s="226"/>
      <c r="B45" s="230"/>
      <c r="C45" s="5" t="s">
        <v>47</v>
      </c>
      <c r="D45" s="12">
        <f>29735.5+15561.6</f>
        <v>45297.1</v>
      </c>
      <c r="E45" s="12">
        <f>D45</f>
        <v>45297.1</v>
      </c>
      <c r="F45" s="12">
        <f>14315.9+26050.3</f>
        <v>40366.2</v>
      </c>
      <c r="G45" s="83"/>
      <c r="I45" s="73"/>
    </row>
    <row r="46" spans="1:9" ht="61.5" customHeight="1" hidden="1">
      <c r="A46" s="226"/>
      <c r="B46" s="230"/>
      <c r="C46" s="109" t="s">
        <v>10</v>
      </c>
      <c r="D46" s="111">
        <f>'табл.18'!D15-0.2</f>
        <v>7614.8</v>
      </c>
      <c r="E46" s="111">
        <f>D46</f>
        <v>7614.8</v>
      </c>
      <c r="F46" s="12"/>
      <c r="G46" s="83"/>
      <c r="I46" s="73"/>
    </row>
    <row r="47" spans="1:7" ht="117" customHeight="1">
      <c r="A47" s="203"/>
      <c r="B47" s="231"/>
      <c r="C47" s="5" t="s">
        <v>57</v>
      </c>
      <c r="D47" s="12">
        <v>0</v>
      </c>
      <c r="E47" s="12">
        <v>0</v>
      </c>
      <c r="F47" s="12">
        <v>0</v>
      </c>
      <c r="G47" s="83"/>
    </row>
    <row r="48" spans="1:7" ht="20.25" customHeight="1">
      <c r="A48" s="202" t="s">
        <v>13</v>
      </c>
      <c r="B48" s="224" t="s">
        <v>14</v>
      </c>
      <c r="C48" s="5" t="s">
        <v>28</v>
      </c>
      <c r="D48" s="12">
        <f>D49+D50+D51+D52</f>
        <v>7860</v>
      </c>
      <c r="E48" s="12">
        <f>E49+E50+E51+E52</f>
        <v>7860</v>
      </c>
      <c r="F48" s="12">
        <f>F49+F50+F51+F52</f>
        <v>7860</v>
      </c>
      <c r="G48" s="83"/>
    </row>
    <row r="49" spans="1:7" ht="21.75" customHeight="1">
      <c r="A49" s="226"/>
      <c r="B49" s="230"/>
      <c r="C49" s="5" t="s">
        <v>56</v>
      </c>
      <c r="D49" s="12">
        <v>0</v>
      </c>
      <c r="E49" s="12">
        <v>0</v>
      </c>
      <c r="F49" s="12">
        <v>0</v>
      </c>
      <c r="G49" s="83"/>
    </row>
    <row r="50" spans="1:7" ht="23.25" customHeight="1">
      <c r="A50" s="226"/>
      <c r="B50" s="230"/>
      <c r="C50" s="5" t="s">
        <v>46</v>
      </c>
      <c r="D50" s="12">
        <v>0</v>
      </c>
      <c r="E50" s="12">
        <v>0</v>
      </c>
      <c r="F50" s="12">
        <v>0</v>
      </c>
      <c r="G50" s="83"/>
    </row>
    <row r="51" spans="1:7" ht="18.75" customHeight="1">
      <c r="A51" s="226"/>
      <c r="B51" s="230"/>
      <c r="C51" s="5" t="s">
        <v>47</v>
      </c>
      <c r="D51" s="12">
        <v>7860</v>
      </c>
      <c r="E51" s="12">
        <v>7860</v>
      </c>
      <c r="F51" s="12">
        <v>7860</v>
      </c>
      <c r="G51" s="83"/>
    </row>
    <row r="52" spans="1:9" ht="219" customHeight="1">
      <c r="A52" s="203"/>
      <c r="B52" s="231"/>
      <c r="C52" s="5" t="s">
        <v>57</v>
      </c>
      <c r="D52" s="12">
        <v>0</v>
      </c>
      <c r="E52" s="12">
        <v>0</v>
      </c>
      <c r="F52" s="12">
        <v>0</v>
      </c>
      <c r="G52" s="83"/>
      <c r="H52" s="73"/>
      <c r="I52" s="73"/>
    </row>
    <row r="53" spans="1:10" ht="18.75" customHeight="1">
      <c r="A53" s="202" t="s">
        <v>62</v>
      </c>
      <c r="B53" s="232" t="s">
        <v>117</v>
      </c>
      <c r="C53" s="5" t="s">
        <v>28</v>
      </c>
      <c r="D53" s="12">
        <f>D54+D55+D57+D59</f>
        <v>38870</v>
      </c>
      <c r="E53" s="12">
        <f>E54+E55+E57+E59</f>
        <v>38870</v>
      </c>
      <c r="F53" s="12">
        <f>F54+F55+F57+F59</f>
        <v>37660.8</v>
      </c>
      <c r="G53" s="83"/>
      <c r="H53" s="73"/>
      <c r="I53" s="73"/>
      <c r="J53" s="73"/>
    </row>
    <row r="54" spans="1:10" ht="23.25" customHeight="1">
      <c r="A54" s="226"/>
      <c r="B54" s="233"/>
      <c r="C54" s="5" t="s">
        <v>56</v>
      </c>
      <c r="D54" s="12">
        <f aca="true" t="shared" si="0" ref="D54:F55">D61+D68+D75</f>
        <v>0</v>
      </c>
      <c r="E54" s="12">
        <f t="shared" si="0"/>
        <v>0</v>
      </c>
      <c r="F54" s="12">
        <f t="shared" si="0"/>
        <v>0</v>
      </c>
      <c r="G54" s="83"/>
      <c r="H54" s="73"/>
      <c r="I54" s="73"/>
      <c r="J54" s="73"/>
    </row>
    <row r="55" spans="1:10" ht="20.25" customHeight="1">
      <c r="A55" s="226"/>
      <c r="B55" s="233"/>
      <c r="C55" s="5" t="s">
        <v>46</v>
      </c>
      <c r="D55" s="12">
        <f t="shared" si="0"/>
        <v>26458.4</v>
      </c>
      <c r="E55" s="12">
        <f t="shared" si="0"/>
        <v>26458.4</v>
      </c>
      <c r="F55" s="12">
        <f t="shared" si="0"/>
        <v>25722.300000000003</v>
      </c>
      <c r="G55" s="83"/>
      <c r="H55" s="73"/>
      <c r="I55" s="73"/>
      <c r="J55" s="73"/>
    </row>
    <row r="56" spans="1:9" ht="69" customHeight="1" hidden="1">
      <c r="A56" s="226"/>
      <c r="B56" s="233"/>
      <c r="C56" s="109" t="s">
        <v>10</v>
      </c>
      <c r="D56" s="111">
        <f>D55</f>
        <v>26458.4</v>
      </c>
      <c r="E56" s="111">
        <f>D56</f>
        <v>26458.4</v>
      </c>
      <c r="F56" s="12"/>
      <c r="G56" s="83"/>
      <c r="H56" s="73"/>
      <c r="I56" s="73"/>
    </row>
    <row r="57" spans="1:9" ht="20.25" customHeight="1">
      <c r="A57" s="226"/>
      <c r="B57" s="233"/>
      <c r="C57" s="5" t="s">
        <v>47</v>
      </c>
      <c r="D57" s="12">
        <f>D64+D71+D82</f>
        <v>12411.599999999999</v>
      </c>
      <c r="E57" s="12">
        <f>E64+E71+E82</f>
        <v>12411.599999999999</v>
      </c>
      <c r="F57" s="12">
        <f>F64+F71+F82</f>
        <v>11938.5</v>
      </c>
      <c r="G57" s="83"/>
      <c r="I57" s="73"/>
    </row>
    <row r="58" spans="1:9" ht="59.25" customHeight="1" hidden="1">
      <c r="A58" s="226"/>
      <c r="B58" s="233"/>
      <c r="C58" s="109" t="s">
        <v>10</v>
      </c>
      <c r="D58" s="111">
        <f>D57-7</f>
        <v>12404.599999999999</v>
      </c>
      <c r="E58" s="111">
        <f>D58</f>
        <v>12404.599999999999</v>
      </c>
      <c r="F58" s="12"/>
      <c r="G58" s="83"/>
      <c r="I58" s="73"/>
    </row>
    <row r="59" spans="1:7" ht="30" customHeight="1">
      <c r="A59" s="203"/>
      <c r="B59" s="234"/>
      <c r="C59" s="5" t="s">
        <v>57</v>
      </c>
      <c r="D59" s="12">
        <v>0</v>
      </c>
      <c r="E59" s="12">
        <v>0</v>
      </c>
      <c r="F59" s="12">
        <v>0</v>
      </c>
      <c r="G59" s="83"/>
    </row>
    <row r="60" spans="1:10" ht="18.75" customHeight="1">
      <c r="A60" s="202" t="s">
        <v>63</v>
      </c>
      <c r="B60" s="224" t="s">
        <v>15</v>
      </c>
      <c r="C60" s="5" t="s">
        <v>28</v>
      </c>
      <c r="D60" s="12">
        <f>D61+D62+D64+D66</f>
        <v>11412.7</v>
      </c>
      <c r="E60" s="12">
        <f>E61+E62+E64+E66</f>
        <v>11412.7</v>
      </c>
      <c r="F60" s="12">
        <f>F61+F62+F64+F66</f>
        <v>11347.2</v>
      </c>
      <c r="G60" s="83"/>
      <c r="J60" s="73"/>
    </row>
    <row r="61" spans="1:10" ht="15.75" customHeight="1">
      <c r="A61" s="226"/>
      <c r="B61" s="230"/>
      <c r="C61" s="5" t="s">
        <v>56</v>
      </c>
      <c r="D61" s="12">
        <v>0</v>
      </c>
      <c r="E61" s="12">
        <v>0</v>
      </c>
      <c r="F61" s="12">
        <v>0</v>
      </c>
      <c r="G61" s="83"/>
      <c r="J61" s="73"/>
    </row>
    <row r="62" spans="1:7" ht="15.75" customHeight="1">
      <c r="A62" s="226"/>
      <c r="B62" s="230"/>
      <c r="C62" s="5" t="s">
        <v>46</v>
      </c>
      <c r="D62" s="12">
        <v>7782.5</v>
      </c>
      <c r="E62" s="12">
        <v>7782.5</v>
      </c>
      <c r="F62" s="12">
        <v>7750.1</v>
      </c>
      <c r="G62" s="83"/>
    </row>
    <row r="63" spans="1:7" ht="46.5" customHeight="1" hidden="1">
      <c r="A63" s="226"/>
      <c r="B63" s="230"/>
      <c r="C63" s="109" t="s">
        <v>10</v>
      </c>
      <c r="D63" s="111">
        <f>D62</f>
        <v>7782.5</v>
      </c>
      <c r="E63" s="111">
        <f>E62</f>
        <v>7782.5</v>
      </c>
      <c r="F63" s="12"/>
      <c r="G63" s="83"/>
    </row>
    <row r="64" spans="1:10" ht="22.5" customHeight="1">
      <c r="A64" s="226"/>
      <c r="B64" s="230"/>
      <c r="C64" s="5" t="s">
        <v>47</v>
      </c>
      <c r="D64" s="12">
        <v>3630.2</v>
      </c>
      <c r="E64" s="12">
        <v>3630.2</v>
      </c>
      <c r="F64" s="12">
        <v>3597.1</v>
      </c>
      <c r="G64" s="83"/>
      <c r="J64" s="73"/>
    </row>
    <row r="65" spans="1:7" ht="60" customHeight="1" hidden="1">
      <c r="A65" s="226"/>
      <c r="B65" s="230"/>
      <c r="C65" s="109" t="s">
        <v>10</v>
      </c>
      <c r="D65" s="111">
        <f>D64</f>
        <v>3630.2</v>
      </c>
      <c r="E65" s="111">
        <f>D65</f>
        <v>3630.2</v>
      </c>
      <c r="F65" s="12"/>
      <c r="G65" s="83"/>
    </row>
    <row r="66" spans="1:7" ht="42" customHeight="1">
      <c r="A66" s="203"/>
      <c r="B66" s="231"/>
      <c r="C66" s="5" t="s">
        <v>57</v>
      </c>
      <c r="D66" s="12">
        <v>0</v>
      </c>
      <c r="E66" s="12">
        <v>0</v>
      </c>
      <c r="F66" s="12">
        <v>0</v>
      </c>
      <c r="G66" s="83"/>
    </row>
    <row r="67" spans="1:7" ht="19.5" customHeight="1">
      <c r="A67" s="202" t="s">
        <v>64</v>
      </c>
      <c r="B67" s="224" t="s">
        <v>16</v>
      </c>
      <c r="C67" s="5" t="s">
        <v>28</v>
      </c>
      <c r="D67" s="12">
        <f>D68+D69+D71+D73</f>
        <v>27344</v>
      </c>
      <c r="E67" s="12">
        <f>E68+E69+E71+E73</f>
        <v>27344</v>
      </c>
      <c r="F67" s="12">
        <f>F68+F69+F71+F73</f>
        <v>26313.6</v>
      </c>
      <c r="G67" s="83"/>
    </row>
    <row r="68" spans="1:7" ht="21" customHeight="1">
      <c r="A68" s="226"/>
      <c r="B68" s="230"/>
      <c r="C68" s="5" t="s">
        <v>56</v>
      </c>
      <c r="D68" s="12">
        <v>0</v>
      </c>
      <c r="E68" s="12">
        <v>0</v>
      </c>
      <c r="F68" s="12">
        <v>0</v>
      </c>
      <c r="G68" s="83"/>
    </row>
    <row r="69" spans="1:7" ht="21" customHeight="1">
      <c r="A69" s="226"/>
      <c r="B69" s="230"/>
      <c r="C69" s="5" t="s">
        <v>46</v>
      </c>
      <c r="D69" s="12">
        <v>18675.9</v>
      </c>
      <c r="E69" s="12">
        <v>18675.9</v>
      </c>
      <c r="F69" s="12">
        <v>17972.2</v>
      </c>
      <c r="G69" s="83"/>
    </row>
    <row r="70" spans="1:7" ht="65.25" customHeight="1" hidden="1">
      <c r="A70" s="226"/>
      <c r="B70" s="230"/>
      <c r="C70" s="109" t="s">
        <v>10</v>
      </c>
      <c r="D70" s="111">
        <f>D69</f>
        <v>18675.9</v>
      </c>
      <c r="E70" s="111">
        <f>D70</f>
        <v>18675.9</v>
      </c>
      <c r="F70" s="12"/>
      <c r="G70" s="83"/>
    </row>
    <row r="71" spans="1:7" ht="18" customHeight="1">
      <c r="A71" s="226"/>
      <c r="B71" s="230"/>
      <c r="C71" s="5" t="s">
        <v>47</v>
      </c>
      <c r="D71" s="12">
        <v>8668.1</v>
      </c>
      <c r="E71" s="12">
        <v>8668.1</v>
      </c>
      <c r="F71" s="12">
        <v>8341.4</v>
      </c>
      <c r="G71" s="83"/>
    </row>
    <row r="72" spans="1:7" ht="64.5" customHeight="1" hidden="1">
      <c r="A72" s="226"/>
      <c r="B72" s="230"/>
      <c r="C72" s="109" t="s">
        <v>10</v>
      </c>
      <c r="D72" s="111">
        <f>D71</f>
        <v>8668.1</v>
      </c>
      <c r="E72" s="111">
        <f>D72</f>
        <v>8668.1</v>
      </c>
      <c r="F72" s="12"/>
      <c r="G72" s="83"/>
    </row>
    <row r="73" spans="1:7" ht="67.5" customHeight="1">
      <c r="A73" s="203"/>
      <c r="B73" s="231"/>
      <c r="C73" s="5" t="s">
        <v>57</v>
      </c>
      <c r="D73" s="12">
        <v>0</v>
      </c>
      <c r="E73" s="12">
        <v>0</v>
      </c>
      <c r="F73" s="12">
        <v>0</v>
      </c>
      <c r="G73" s="83"/>
    </row>
    <row r="74" spans="1:7" ht="17.25" customHeight="1" hidden="1">
      <c r="A74" s="202" t="s">
        <v>65</v>
      </c>
      <c r="B74" s="224" t="s">
        <v>17</v>
      </c>
      <c r="C74" s="5" t="s">
        <v>28</v>
      </c>
      <c r="D74" s="12">
        <f>D75+D76+D77+D78</f>
        <v>0</v>
      </c>
      <c r="E74" s="12">
        <f>E75+E76+E77+E78</f>
        <v>0</v>
      </c>
      <c r="F74" s="12">
        <f>F75+F76+F77+F78</f>
        <v>0</v>
      </c>
      <c r="G74" s="83"/>
    </row>
    <row r="75" spans="1:7" ht="18" customHeight="1" hidden="1">
      <c r="A75" s="226"/>
      <c r="B75" s="230"/>
      <c r="C75" s="5" t="s">
        <v>56</v>
      </c>
      <c r="D75" s="12">
        <v>0</v>
      </c>
      <c r="E75" s="12">
        <v>0</v>
      </c>
      <c r="F75" s="12">
        <v>0</v>
      </c>
      <c r="G75" s="83"/>
    </row>
    <row r="76" spans="1:7" ht="15" customHeight="1" hidden="1">
      <c r="A76" s="226"/>
      <c r="B76" s="230"/>
      <c r="C76" s="5" t="s">
        <v>46</v>
      </c>
      <c r="D76" s="12">
        <v>0</v>
      </c>
      <c r="E76" s="12">
        <v>0</v>
      </c>
      <c r="F76" s="12">
        <v>0</v>
      </c>
      <c r="G76" s="83"/>
    </row>
    <row r="77" spans="1:7" ht="19.5" customHeight="1" hidden="1">
      <c r="A77" s="226"/>
      <c r="B77" s="230"/>
      <c r="C77" s="5" t="s">
        <v>47</v>
      </c>
      <c r="D77" s="12"/>
      <c r="E77" s="12"/>
      <c r="F77" s="12">
        <v>0</v>
      </c>
      <c r="G77" s="83"/>
    </row>
    <row r="78" spans="1:7" ht="150" customHeight="1" hidden="1">
      <c r="A78" s="203"/>
      <c r="B78" s="231"/>
      <c r="C78" s="5" t="s">
        <v>57</v>
      </c>
      <c r="D78" s="12">
        <v>0</v>
      </c>
      <c r="E78" s="12">
        <v>0</v>
      </c>
      <c r="F78" s="12">
        <v>0</v>
      </c>
      <c r="G78" s="83"/>
    </row>
    <row r="79" spans="1:7" ht="25.5" customHeight="1">
      <c r="A79" s="202" t="s">
        <v>279</v>
      </c>
      <c r="B79" s="224" t="s">
        <v>181</v>
      </c>
      <c r="C79" s="6" t="s">
        <v>28</v>
      </c>
      <c r="D79" s="85">
        <f>D80+D81+D82+D83</f>
        <v>113.3</v>
      </c>
      <c r="E79" s="85">
        <f>E80+E81+E82+E83</f>
        <v>113.3</v>
      </c>
      <c r="F79" s="126">
        <f>F80+F81+F82+F83</f>
        <v>0</v>
      </c>
      <c r="G79" s="83"/>
    </row>
    <row r="80" spans="1:7" ht="23.25" customHeight="1">
      <c r="A80" s="226"/>
      <c r="B80" s="230"/>
      <c r="C80" s="6" t="s">
        <v>46</v>
      </c>
      <c r="D80" s="85">
        <v>0</v>
      </c>
      <c r="E80" s="85">
        <v>0</v>
      </c>
      <c r="F80" s="126">
        <v>0</v>
      </c>
      <c r="G80" s="83"/>
    </row>
    <row r="81" spans="1:7" ht="22.5" customHeight="1">
      <c r="A81" s="226"/>
      <c r="B81" s="230"/>
      <c r="C81" s="6" t="s">
        <v>56</v>
      </c>
      <c r="D81" s="85">
        <v>0</v>
      </c>
      <c r="E81" s="85">
        <v>0</v>
      </c>
      <c r="F81" s="126">
        <v>0</v>
      </c>
      <c r="G81" s="83"/>
    </row>
    <row r="82" spans="1:7" ht="23.25" customHeight="1">
      <c r="A82" s="226"/>
      <c r="B82" s="230"/>
      <c r="C82" s="6" t="s">
        <v>47</v>
      </c>
      <c r="D82" s="126">
        <v>113.3</v>
      </c>
      <c r="E82" s="85">
        <v>113.3</v>
      </c>
      <c r="F82" s="126">
        <v>0</v>
      </c>
      <c r="G82" s="83"/>
    </row>
    <row r="83" spans="1:7" ht="33.75" customHeight="1">
      <c r="A83" s="203"/>
      <c r="B83" s="231"/>
      <c r="C83" s="6" t="s">
        <v>57</v>
      </c>
      <c r="D83" s="85">
        <v>0</v>
      </c>
      <c r="E83" s="85">
        <v>0</v>
      </c>
      <c r="F83" s="85">
        <v>0</v>
      </c>
      <c r="G83" s="83"/>
    </row>
    <row r="84" spans="1:7" ht="22.5" customHeight="1">
      <c r="A84" s="202" t="s">
        <v>66</v>
      </c>
      <c r="B84" s="224" t="s">
        <v>278</v>
      </c>
      <c r="C84" s="6" t="s">
        <v>28</v>
      </c>
      <c r="D84" s="85">
        <f>D85+D86+D87+D88</f>
        <v>2500</v>
      </c>
      <c r="E84" s="85">
        <f>E85+E86+E87+E88</f>
        <v>2500</v>
      </c>
      <c r="F84" s="126">
        <f>F85+F86+F87+F88</f>
        <v>0</v>
      </c>
      <c r="G84" s="83"/>
    </row>
    <row r="85" spans="1:7" ht="33.75" customHeight="1">
      <c r="A85" s="226"/>
      <c r="B85" s="230"/>
      <c r="C85" s="6" t="s">
        <v>46</v>
      </c>
      <c r="D85" s="85">
        <v>0</v>
      </c>
      <c r="E85" s="85">
        <v>0</v>
      </c>
      <c r="F85" s="126">
        <v>0</v>
      </c>
      <c r="G85" s="83"/>
    </row>
    <row r="86" spans="1:7" ht="33.75" customHeight="1">
      <c r="A86" s="226"/>
      <c r="B86" s="230"/>
      <c r="C86" s="6" t="s">
        <v>56</v>
      </c>
      <c r="D86" s="85">
        <v>0</v>
      </c>
      <c r="E86" s="85">
        <v>0</v>
      </c>
      <c r="F86" s="126">
        <v>0</v>
      </c>
      <c r="G86" s="83"/>
    </row>
    <row r="87" spans="1:7" ht="33.75" customHeight="1">
      <c r="A87" s="226"/>
      <c r="B87" s="230"/>
      <c r="C87" s="6" t="s">
        <v>47</v>
      </c>
      <c r="D87" s="126">
        <v>2500</v>
      </c>
      <c r="E87" s="85">
        <v>2500</v>
      </c>
      <c r="F87" s="126">
        <v>0</v>
      </c>
      <c r="G87" s="83"/>
    </row>
    <row r="88" spans="1:7" ht="33.75" customHeight="1">
      <c r="A88" s="203"/>
      <c r="B88" s="230"/>
      <c r="C88" s="6" t="s">
        <v>57</v>
      </c>
      <c r="D88" s="85">
        <v>0</v>
      </c>
      <c r="E88" s="85">
        <v>0</v>
      </c>
      <c r="F88" s="85">
        <v>0</v>
      </c>
      <c r="G88" s="83"/>
    </row>
    <row r="89" spans="1:7" ht="23.25" customHeight="1">
      <c r="A89" s="202" t="s">
        <v>18</v>
      </c>
      <c r="B89" s="224" t="s">
        <v>19</v>
      </c>
      <c r="C89" s="6" t="s">
        <v>28</v>
      </c>
      <c r="D89" s="85">
        <f>D90+D91+D92+D93</f>
        <v>4000</v>
      </c>
      <c r="E89" s="85">
        <f>E90+E91+E92+E93</f>
        <v>4000</v>
      </c>
      <c r="F89" s="85">
        <f>F90+F91+F92+F93</f>
        <v>4000</v>
      </c>
      <c r="G89" s="83"/>
    </row>
    <row r="90" spans="1:7" ht="26.25" customHeight="1">
      <c r="A90" s="226"/>
      <c r="B90" s="230"/>
      <c r="C90" s="5" t="s">
        <v>56</v>
      </c>
      <c r="D90" s="120">
        <v>0</v>
      </c>
      <c r="E90" s="120">
        <v>0</v>
      </c>
      <c r="F90" s="85">
        <v>0</v>
      </c>
      <c r="G90" s="83"/>
    </row>
    <row r="91" spans="1:7" ht="23.25" customHeight="1">
      <c r="A91" s="226"/>
      <c r="B91" s="230"/>
      <c r="C91" s="5" t="s">
        <v>46</v>
      </c>
      <c r="D91" s="85">
        <v>0</v>
      </c>
      <c r="E91" s="85">
        <v>0</v>
      </c>
      <c r="F91" s="85">
        <v>0</v>
      </c>
      <c r="G91" s="83"/>
    </row>
    <row r="92" spans="1:7" ht="26.25" customHeight="1">
      <c r="A92" s="226"/>
      <c r="B92" s="230"/>
      <c r="C92" s="6" t="s">
        <v>47</v>
      </c>
      <c r="D92" s="85">
        <v>4000</v>
      </c>
      <c r="E92" s="85">
        <v>4000</v>
      </c>
      <c r="F92" s="85">
        <v>4000</v>
      </c>
      <c r="G92" s="83"/>
    </row>
    <row r="93" spans="1:7" ht="72.75" customHeight="1">
      <c r="A93" s="203"/>
      <c r="B93" s="231"/>
      <c r="C93" s="5" t="s">
        <v>57</v>
      </c>
      <c r="D93" s="12">
        <v>0</v>
      </c>
      <c r="E93" s="12">
        <v>0</v>
      </c>
      <c r="F93" s="12">
        <v>0</v>
      </c>
      <c r="G93" s="83"/>
    </row>
    <row r="94" spans="1:9" ht="26.25" customHeight="1">
      <c r="A94" s="202" t="s">
        <v>20</v>
      </c>
      <c r="B94" s="224" t="s">
        <v>21</v>
      </c>
      <c r="C94" s="6" t="s">
        <v>28</v>
      </c>
      <c r="D94" s="85">
        <f>D95+D96+D99+D98</f>
        <v>104825</v>
      </c>
      <c r="E94" s="85">
        <f>E95+E96+E99+E98</f>
        <v>104825</v>
      </c>
      <c r="F94" s="85">
        <f>F95+F96+F99+F98</f>
        <v>104345.5</v>
      </c>
      <c r="G94" s="83"/>
      <c r="H94" s="73"/>
      <c r="I94" s="73"/>
    </row>
    <row r="95" spans="1:7" ht="26.25" customHeight="1">
      <c r="A95" s="226"/>
      <c r="B95" s="230"/>
      <c r="C95" s="5" t="s">
        <v>56</v>
      </c>
      <c r="D95" s="85">
        <v>0</v>
      </c>
      <c r="E95" s="85">
        <v>0</v>
      </c>
      <c r="F95" s="85">
        <v>0</v>
      </c>
      <c r="G95" s="83"/>
    </row>
    <row r="96" spans="1:7" ht="24" customHeight="1">
      <c r="A96" s="226"/>
      <c r="B96" s="230"/>
      <c r="C96" s="5" t="s">
        <v>46</v>
      </c>
      <c r="D96" s="85">
        <v>104825</v>
      </c>
      <c r="E96" s="85">
        <v>104825</v>
      </c>
      <c r="F96" s="85">
        <v>104345.5</v>
      </c>
      <c r="G96" s="83"/>
    </row>
    <row r="97" spans="1:7" ht="69" customHeight="1" hidden="1">
      <c r="A97" s="226"/>
      <c r="B97" s="230"/>
      <c r="C97" s="109" t="s">
        <v>10</v>
      </c>
      <c r="D97" s="110">
        <f>'табл.18'!D23</f>
        <v>479.5</v>
      </c>
      <c r="E97" s="110">
        <f>D97</f>
        <v>479.5</v>
      </c>
      <c r="F97" s="110"/>
      <c r="G97" s="83"/>
    </row>
    <row r="98" spans="1:7" ht="19.5" customHeight="1">
      <c r="A98" s="226"/>
      <c r="B98" s="230"/>
      <c r="C98" s="6" t="s">
        <v>47</v>
      </c>
      <c r="D98" s="85">
        <v>0</v>
      </c>
      <c r="E98" s="85">
        <v>0</v>
      </c>
      <c r="F98" s="85">
        <v>0</v>
      </c>
      <c r="G98" s="83"/>
    </row>
    <row r="99" spans="1:7" ht="33.75" customHeight="1">
      <c r="A99" s="203"/>
      <c r="B99" s="231"/>
      <c r="C99" s="6" t="s">
        <v>57</v>
      </c>
      <c r="D99" s="85">
        <v>0</v>
      </c>
      <c r="E99" s="85">
        <v>0</v>
      </c>
      <c r="F99" s="85">
        <v>0</v>
      </c>
      <c r="G99" s="83"/>
    </row>
    <row r="100" spans="1:7" ht="33" customHeight="1">
      <c r="A100" s="11"/>
      <c r="B100" s="235" t="s">
        <v>22</v>
      </c>
      <c r="C100" s="236"/>
      <c r="D100" s="236"/>
      <c r="E100" s="236"/>
      <c r="F100" s="237"/>
      <c r="G100" s="83"/>
    </row>
    <row r="101" spans="1:7" ht="24" customHeight="1">
      <c r="A101" s="202" t="s">
        <v>23</v>
      </c>
      <c r="B101" s="224" t="s">
        <v>24</v>
      </c>
      <c r="C101" s="6" t="s">
        <v>28</v>
      </c>
      <c r="D101" s="85">
        <f>D102+D103+D104+D106</f>
        <v>2490</v>
      </c>
      <c r="E101" s="85">
        <f>E102+E103+E104+E106</f>
        <v>2490</v>
      </c>
      <c r="F101" s="85">
        <f>F102+F103+F104+F106</f>
        <v>2349</v>
      </c>
      <c r="G101" s="83"/>
    </row>
    <row r="102" spans="1:7" ht="24" customHeight="1">
      <c r="A102" s="226"/>
      <c r="B102" s="230"/>
      <c r="C102" s="5" t="s">
        <v>56</v>
      </c>
      <c r="D102" s="85">
        <v>0</v>
      </c>
      <c r="E102" s="85">
        <v>0</v>
      </c>
      <c r="F102" s="85">
        <v>0</v>
      </c>
      <c r="G102" s="83"/>
    </row>
    <row r="103" spans="1:7" ht="21.75" customHeight="1">
      <c r="A103" s="226"/>
      <c r="B103" s="230"/>
      <c r="C103" s="5" t="s">
        <v>46</v>
      </c>
      <c r="D103" s="85">
        <v>0</v>
      </c>
      <c r="E103" s="85">
        <v>0</v>
      </c>
      <c r="F103" s="85">
        <v>0</v>
      </c>
      <c r="G103" s="83"/>
    </row>
    <row r="104" spans="1:7" ht="21.75" customHeight="1">
      <c r="A104" s="226"/>
      <c r="B104" s="230"/>
      <c r="C104" s="6" t="s">
        <v>47</v>
      </c>
      <c r="D104" s="85">
        <v>2490</v>
      </c>
      <c r="E104" s="85">
        <v>2490</v>
      </c>
      <c r="F104" s="85">
        <v>2349</v>
      </c>
      <c r="G104" s="83"/>
    </row>
    <row r="105" spans="1:7" ht="62.25" customHeight="1" hidden="1">
      <c r="A105" s="226"/>
      <c r="B105" s="230"/>
      <c r="C105" s="109" t="s">
        <v>10</v>
      </c>
      <c r="D105" s="110">
        <f>'табл.18'!D24</f>
        <v>141</v>
      </c>
      <c r="E105" s="110">
        <f>D105</f>
        <v>141</v>
      </c>
      <c r="F105" s="110"/>
      <c r="G105" s="83"/>
    </row>
    <row r="106" spans="1:7" ht="33" customHeight="1">
      <c r="A106" s="203"/>
      <c r="B106" s="231"/>
      <c r="C106" s="6" t="s">
        <v>57</v>
      </c>
      <c r="D106" s="85">
        <v>0</v>
      </c>
      <c r="E106" s="85">
        <v>0</v>
      </c>
      <c r="F106" s="85">
        <v>0</v>
      </c>
      <c r="G106" s="83"/>
    </row>
    <row r="107" spans="1:7" ht="33" customHeight="1">
      <c r="A107" s="13"/>
      <c r="B107" s="14"/>
      <c r="C107" s="15"/>
      <c r="D107" s="86"/>
      <c r="E107" s="86"/>
      <c r="F107" s="86"/>
      <c r="G107" s="83"/>
    </row>
    <row r="108" spans="1:6" ht="15.75" customHeight="1">
      <c r="A108" s="13"/>
      <c r="B108" s="14"/>
      <c r="C108" s="15"/>
      <c r="D108" s="86"/>
      <c r="E108" s="86"/>
      <c r="F108" s="86"/>
    </row>
    <row r="109" spans="1:6" ht="30" customHeight="1">
      <c r="A109" s="238" t="s">
        <v>25</v>
      </c>
      <c r="B109" s="238"/>
      <c r="C109" s="238"/>
      <c r="D109" s="238"/>
      <c r="E109" s="87"/>
      <c r="F109" s="88" t="s">
        <v>221</v>
      </c>
    </row>
    <row r="110" ht="15">
      <c r="A110" s="89"/>
    </row>
    <row r="111" spans="1:11" ht="15.75">
      <c r="A111" s="16" t="s">
        <v>67</v>
      </c>
      <c r="B111" s="16"/>
      <c r="C111" s="18"/>
      <c r="D111" s="240" t="s">
        <v>68</v>
      </c>
      <c r="E111" s="240"/>
      <c r="F111" s="240"/>
      <c r="G111" s="16"/>
      <c r="H111" s="16"/>
      <c r="I111" s="16"/>
      <c r="J111" s="16"/>
      <c r="K111" s="16"/>
    </row>
    <row r="112" spans="1:11" ht="15.75">
      <c r="A112" s="16"/>
      <c r="B112" s="16"/>
      <c r="C112" s="17"/>
      <c r="D112" s="18"/>
      <c r="E112" s="18"/>
      <c r="F112" s="16"/>
      <c r="G112" s="16"/>
      <c r="H112" s="16"/>
      <c r="I112" s="16"/>
      <c r="J112" s="16"/>
      <c r="K112" s="16"/>
    </row>
    <row r="113" spans="1:11" ht="15.75">
      <c r="A113" s="16" t="s">
        <v>69</v>
      </c>
      <c r="B113" s="16"/>
      <c r="C113" s="18"/>
      <c r="D113" s="51"/>
      <c r="E113" s="240" t="s">
        <v>26</v>
      </c>
      <c r="F113" s="240"/>
      <c r="G113" s="16"/>
      <c r="H113" s="16"/>
      <c r="I113" s="16"/>
      <c r="J113" s="16"/>
      <c r="K113" s="16"/>
    </row>
    <row r="114" spans="1:11" ht="15.75">
      <c r="A114" s="16"/>
      <c r="B114" s="16"/>
      <c r="C114" s="17"/>
      <c r="D114" s="17"/>
      <c r="E114" s="17"/>
      <c r="F114" s="16"/>
      <c r="G114" s="16"/>
      <c r="H114" s="16"/>
      <c r="I114" s="16"/>
      <c r="J114" s="16"/>
      <c r="K114" s="16"/>
    </row>
    <row r="115" spans="1:11" ht="15.75">
      <c r="A115" s="28" t="s">
        <v>27</v>
      </c>
      <c r="B115" s="28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29" t="s">
        <v>70</v>
      </c>
      <c r="B116" s="28" t="s">
        <v>71</v>
      </c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1:11" ht="12.75">
      <c r="A117" s="29"/>
      <c r="B117" s="28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1" ht="15.75">
      <c r="A118" s="242" t="s">
        <v>72</v>
      </c>
      <c r="B118" s="242"/>
      <c r="C118" s="242"/>
      <c r="D118" s="185"/>
      <c r="E118" s="185"/>
      <c r="F118" s="185"/>
      <c r="G118" s="90"/>
      <c r="H118" s="90"/>
      <c r="I118" s="90"/>
      <c r="J118" s="90"/>
      <c r="K118" s="90"/>
    </row>
    <row r="119" spans="1:4" ht="21" customHeight="1">
      <c r="A119" s="26" t="s">
        <v>171</v>
      </c>
      <c r="B119" s="26"/>
      <c r="C119" s="26"/>
      <c r="D119" s="26"/>
    </row>
    <row r="120" spans="1:6" ht="18.75" customHeight="1">
      <c r="A120" s="10" t="s">
        <v>73</v>
      </c>
      <c r="B120" s="10"/>
      <c r="C120" s="10"/>
      <c r="F120" s="22" t="s">
        <v>156</v>
      </c>
    </row>
    <row r="121" spans="1:5" ht="15.75">
      <c r="A121" s="241"/>
      <c r="B121" s="241"/>
      <c r="C121" s="241"/>
      <c r="D121" s="10"/>
      <c r="E121" s="10"/>
    </row>
    <row r="122" spans="1:6" ht="15.75">
      <c r="A122" s="199"/>
      <c r="B122" s="199"/>
      <c r="C122" s="10"/>
      <c r="D122" s="239"/>
      <c r="E122" s="239"/>
      <c r="F122" s="239"/>
    </row>
  </sheetData>
  <mergeCells count="46">
    <mergeCell ref="A122:B122"/>
    <mergeCell ref="D122:F122"/>
    <mergeCell ref="D111:F111"/>
    <mergeCell ref="E113:F113"/>
    <mergeCell ref="A121:C121"/>
    <mergeCell ref="A118:C118"/>
    <mergeCell ref="B100:F100"/>
    <mergeCell ref="A101:A106"/>
    <mergeCell ref="B101:B106"/>
    <mergeCell ref="A109:D109"/>
    <mergeCell ref="A79:A83"/>
    <mergeCell ref="B79:B83"/>
    <mergeCell ref="A94:A99"/>
    <mergeCell ref="B94:B99"/>
    <mergeCell ref="B89:B93"/>
    <mergeCell ref="B84:B88"/>
    <mergeCell ref="A84:A88"/>
    <mergeCell ref="A89:A93"/>
    <mergeCell ref="A74:A78"/>
    <mergeCell ref="B74:B78"/>
    <mergeCell ref="A67:A73"/>
    <mergeCell ref="B67:B73"/>
    <mergeCell ref="A53:A59"/>
    <mergeCell ref="B53:B59"/>
    <mergeCell ref="A60:A66"/>
    <mergeCell ref="B60:B66"/>
    <mergeCell ref="A41:A47"/>
    <mergeCell ref="B41:B47"/>
    <mergeCell ref="A48:A52"/>
    <mergeCell ref="B48:B52"/>
    <mergeCell ref="A29:A34"/>
    <mergeCell ref="B29:B34"/>
    <mergeCell ref="A35:A40"/>
    <mergeCell ref="B35:B40"/>
    <mergeCell ref="A12:A19"/>
    <mergeCell ref="B12:B19"/>
    <mergeCell ref="B20:F20"/>
    <mergeCell ref="B21:B28"/>
    <mergeCell ref="A21:A28"/>
    <mergeCell ref="A5:F5"/>
    <mergeCell ref="A6:F6"/>
    <mergeCell ref="A9:A10"/>
    <mergeCell ref="B9:B10"/>
    <mergeCell ref="C9:C10"/>
    <mergeCell ref="D9:E9"/>
    <mergeCell ref="F9:F10"/>
  </mergeCells>
  <printOptions/>
  <pageMargins left="0.28" right="0.18" top="0.4" bottom="0.21" header="0.26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view="pageBreakPreview" zoomScale="75" zoomScaleSheetLayoutView="75" zoomScalePageLayoutView="0" workbookViewId="0" topLeftCell="A32">
      <selection activeCell="F25" sqref="F25"/>
    </sheetView>
  </sheetViews>
  <sheetFormatPr defaultColWidth="9.00390625" defaultRowHeight="12.75"/>
  <cols>
    <col min="1" max="1" width="47.625" style="0" customWidth="1"/>
    <col min="2" max="2" width="31.00390625" style="0" customWidth="1"/>
    <col min="3" max="3" width="40.375" style="0" customWidth="1"/>
    <col min="4" max="4" width="10.375" style="0" customWidth="1"/>
    <col min="5" max="5" width="13.00390625" style="0" customWidth="1"/>
    <col min="6" max="6" width="9.25390625" style="0" bestFit="1" customWidth="1"/>
    <col min="7" max="7" width="0" style="0" hidden="1" customWidth="1"/>
    <col min="10" max="10" width="0" style="0" hidden="1" customWidth="1"/>
  </cols>
  <sheetData>
    <row r="1" spans="1:5" ht="15.75">
      <c r="A1" s="212" t="s">
        <v>125</v>
      </c>
      <c r="B1" s="212"/>
      <c r="C1" s="212"/>
      <c r="D1" s="212"/>
      <c r="E1" s="212"/>
    </row>
    <row r="2" spans="1:5" ht="15.75">
      <c r="A2" s="222" t="s">
        <v>121</v>
      </c>
      <c r="B2" s="222"/>
      <c r="C2" s="222"/>
      <c r="D2" s="222"/>
      <c r="E2" s="222"/>
    </row>
    <row r="3" spans="1:5" ht="18" customHeight="1">
      <c r="A3" s="250" t="s">
        <v>147</v>
      </c>
      <c r="B3" s="250"/>
      <c r="C3" s="250"/>
      <c r="D3" s="250"/>
      <c r="E3" s="250"/>
    </row>
    <row r="4" spans="1:5" ht="15.75" customHeight="1">
      <c r="A4" s="250" t="s">
        <v>36</v>
      </c>
      <c r="B4" s="250"/>
      <c r="C4" s="250"/>
      <c r="D4" s="250"/>
      <c r="E4" s="250"/>
    </row>
    <row r="5" spans="1:5" ht="15.75" customHeight="1">
      <c r="A5" s="250" t="s">
        <v>37</v>
      </c>
      <c r="B5" s="250"/>
      <c r="C5" s="250"/>
      <c r="D5" s="250"/>
      <c r="E5" s="250"/>
    </row>
    <row r="6" spans="1:5" ht="15.75" customHeight="1">
      <c r="A6" s="250" t="s">
        <v>209</v>
      </c>
      <c r="B6" s="250"/>
      <c r="C6" s="250"/>
      <c r="D6" s="250"/>
      <c r="E6" s="250"/>
    </row>
    <row r="7" spans="1:5" ht="15.75" customHeight="1">
      <c r="A7" s="244" t="s">
        <v>50</v>
      </c>
      <c r="B7" s="244"/>
      <c r="C7" s="244"/>
      <c r="D7" s="244"/>
      <c r="E7" s="244"/>
    </row>
    <row r="8" spans="1:5" ht="15.75">
      <c r="A8" s="245"/>
      <c r="B8" s="245"/>
      <c r="C8" s="245"/>
      <c r="D8" s="245"/>
      <c r="E8" s="245"/>
    </row>
    <row r="9" spans="1:7" ht="45.75" customHeight="1">
      <c r="A9" s="217" t="s">
        <v>38</v>
      </c>
      <c r="B9" s="217" t="s">
        <v>39</v>
      </c>
      <c r="C9" s="217" t="s">
        <v>40</v>
      </c>
      <c r="D9" s="246" t="s">
        <v>126</v>
      </c>
      <c r="E9" s="247"/>
      <c r="G9" t="s">
        <v>169</v>
      </c>
    </row>
    <row r="10" spans="1:5" ht="56.25" customHeight="1">
      <c r="A10" s="217"/>
      <c r="B10" s="217"/>
      <c r="C10" s="217"/>
      <c r="D10" s="248"/>
      <c r="E10" s="249"/>
    </row>
    <row r="11" spans="1:5" ht="88.5" customHeight="1">
      <c r="A11" s="217"/>
      <c r="B11" s="217"/>
      <c r="C11" s="217"/>
      <c r="D11" s="23" t="s">
        <v>28</v>
      </c>
      <c r="E11" s="24" t="s">
        <v>97</v>
      </c>
    </row>
    <row r="12" spans="1:8" ht="81" customHeight="1">
      <c r="A12" s="5" t="s">
        <v>115</v>
      </c>
      <c r="B12" s="5" t="s">
        <v>51</v>
      </c>
      <c r="C12" s="41" t="s">
        <v>280</v>
      </c>
      <c r="D12" s="30">
        <f>D13</f>
        <v>10565.8</v>
      </c>
      <c r="E12" s="30">
        <f>E13</f>
        <v>0</v>
      </c>
      <c r="H12" s="114"/>
    </row>
    <row r="13" spans="1:8" ht="47.25" customHeight="1">
      <c r="A13" s="1" t="s">
        <v>144</v>
      </c>
      <c r="B13" s="5" t="s">
        <v>201</v>
      </c>
      <c r="C13" s="137"/>
      <c r="D13" s="30">
        <f>13065.8-2500</f>
        <v>10565.8</v>
      </c>
      <c r="E13" s="30">
        <v>0</v>
      </c>
      <c r="H13" s="114"/>
    </row>
    <row r="14" spans="1:8" ht="67.5" customHeight="1">
      <c r="A14" s="5" t="s">
        <v>116</v>
      </c>
      <c r="B14" s="5" t="s">
        <v>52</v>
      </c>
      <c r="C14" s="41" t="s">
        <v>220</v>
      </c>
      <c r="D14" s="31">
        <v>7394.5</v>
      </c>
      <c r="E14" s="30">
        <v>0</v>
      </c>
      <c r="F14" s="48"/>
      <c r="H14" s="114"/>
    </row>
    <row r="15" spans="1:6" ht="69" customHeight="1">
      <c r="A15" s="5" t="s">
        <v>148</v>
      </c>
      <c r="B15" s="5" t="s">
        <v>52</v>
      </c>
      <c r="C15" s="5" t="s">
        <v>149</v>
      </c>
      <c r="D15" s="30">
        <v>7615</v>
      </c>
      <c r="E15" s="30">
        <v>0</v>
      </c>
      <c r="F15" s="48"/>
    </row>
    <row r="16" spans="1:6" ht="133.5" customHeight="1" hidden="1">
      <c r="A16" s="96" t="s">
        <v>0</v>
      </c>
      <c r="B16" s="5" t="s">
        <v>53</v>
      </c>
      <c r="C16" s="5" t="s">
        <v>1</v>
      </c>
      <c r="D16" s="30">
        <v>0</v>
      </c>
      <c r="E16" s="30">
        <v>0</v>
      </c>
      <c r="F16" s="48"/>
    </row>
    <row r="17" spans="1:5" ht="81.75" customHeight="1">
      <c r="A17" s="41" t="s">
        <v>117</v>
      </c>
      <c r="B17" s="67" t="s">
        <v>202</v>
      </c>
      <c r="C17" s="36" t="s">
        <v>205</v>
      </c>
      <c r="D17" s="136">
        <f>D19+D20+D21</f>
        <v>1209.2</v>
      </c>
      <c r="E17" s="136">
        <f>E19+E20+E21</f>
        <v>57.3</v>
      </c>
    </row>
    <row r="18" spans="1:5" ht="18.75" customHeight="1">
      <c r="A18" s="41" t="s">
        <v>93</v>
      </c>
      <c r="B18" s="138"/>
      <c r="C18" s="139"/>
      <c r="D18" s="140"/>
      <c r="E18" s="140"/>
    </row>
    <row r="19" spans="1:5" ht="49.5" customHeight="1">
      <c r="A19" s="67" t="s">
        <v>163</v>
      </c>
      <c r="B19" s="92" t="s">
        <v>268</v>
      </c>
      <c r="C19" s="92" t="s">
        <v>267</v>
      </c>
      <c r="D19" s="31">
        <v>1030.4</v>
      </c>
      <c r="E19" s="30">
        <v>0</v>
      </c>
    </row>
    <row r="20" spans="1:5" ht="68.25" customHeight="1">
      <c r="A20" s="67" t="s">
        <v>203</v>
      </c>
      <c r="B20" s="92" t="s">
        <v>269</v>
      </c>
      <c r="C20" s="36" t="s">
        <v>204</v>
      </c>
      <c r="D20" s="31">
        <v>65.5</v>
      </c>
      <c r="E20" s="30">
        <v>57.3</v>
      </c>
    </row>
    <row r="21" spans="1:5" ht="21" customHeight="1">
      <c r="A21" s="67" t="s">
        <v>181</v>
      </c>
      <c r="B21" s="92"/>
      <c r="C21" s="36"/>
      <c r="D21" s="186">
        <v>113.3</v>
      </c>
      <c r="E21" s="192">
        <v>0</v>
      </c>
    </row>
    <row r="22" spans="1:5" ht="82.5" customHeight="1">
      <c r="A22" s="47" t="s">
        <v>118</v>
      </c>
      <c r="B22" s="41" t="s">
        <v>145</v>
      </c>
      <c r="C22" s="41" t="s">
        <v>206</v>
      </c>
      <c r="D22" s="141">
        <v>2500</v>
      </c>
      <c r="E22" s="141">
        <v>0</v>
      </c>
    </row>
    <row r="23" spans="1:5" ht="66.75" customHeight="1">
      <c r="A23" s="36" t="s">
        <v>207</v>
      </c>
      <c r="B23" s="41" t="s">
        <v>2</v>
      </c>
      <c r="C23" s="41" t="s">
        <v>150</v>
      </c>
      <c r="D23" s="30">
        <v>479.5</v>
      </c>
      <c r="E23" s="30">
        <v>479.5</v>
      </c>
    </row>
    <row r="24" spans="1:5" ht="78.75" customHeight="1">
      <c r="A24" s="36" t="s">
        <v>3</v>
      </c>
      <c r="B24" s="41" t="s">
        <v>4</v>
      </c>
      <c r="C24" s="41" t="s">
        <v>208</v>
      </c>
      <c r="D24" s="30">
        <v>141</v>
      </c>
      <c r="E24" s="30">
        <v>141</v>
      </c>
    </row>
    <row r="25" spans="1:6" ht="15.75">
      <c r="A25" s="1" t="s">
        <v>41</v>
      </c>
      <c r="B25" s="2"/>
      <c r="C25" s="2"/>
      <c r="D25" s="12">
        <f>D12+D14+D15+D17+D22+D23+D24</f>
        <v>29905</v>
      </c>
      <c r="E25" s="12">
        <f>E12+E14+E15+E17+E22+E23+E24</f>
        <v>677.8</v>
      </c>
      <c r="F25" s="114"/>
    </row>
    <row r="26" spans="1:5" ht="15.75">
      <c r="A26" s="14"/>
      <c r="B26" s="93"/>
      <c r="C26" s="93"/>
      <c r="D26" s="97"/>
      <c r="E26" s="97"/>
    </row>
    <row r="27" spans="1:7" ht="15.75">
      <c r="A27" s="26" t="s">
        <v>5</v>
      </c>
      <c r="B27" s="26"/>
      <c r="C27" s="26"/>
      <c r="D27" s="95"/>
      <c r="E27" s="26"/>
      <c r="F27" s="26"/>
      <c r="G27" s="26"/>
    </row>
    <row r="28" spans="1:7" ht="33.75" customHeight="1">
      <c r="A28" s="27" t="s">
        <v>81</v>
      </c>
      <c r="B28" s="27"/>
      <c r="C28" s="27"/>
      <c r="D28" s="27"/>
      <c r="E28" s="4" t="s">
        <v>177</v>
      </c>
      <c r="G28" s="26"/>
    </row>
    <row r="29" spans="1:7" ht="9.75" customHeight="1">
      <c r="A29" s="3"/>
      <c r="B29" s="26"/>
      <c r="C29" s="26"/>
      <c r="D29" s="26"/>
      <c r="E29" s="26"/>
      <c r="F29" s="26"/>
      <c r="G29" s="26"/>
    </row>
    <row r="30" spans="1:7" ht="15.75">
      <c r="A30" s="50" t="s">
        <v>79</v>
      </c>
      <c r="B30" s="50"/>
      <c r="C30" s="50"/>
      <c r="D30" s="50"/>
      <c r="E30" s="4" t="s">
        <v>68</v>
      </c>
      <c r="G30" s="26"/>
    </row>
    <row r="31" spans="1:7" ht="6" customHeight="1">
      <c r="A31" s="3"/>
      <c r="B31" s="26"/>
      <c r="C31" s="26"/>
      <c r="D31" s="26"/>
      <c r="E31" s="26"/>
      <c r="F31" s="26"/>
      <c r="G31" s="26"/>
    </row>
    <row r="32" spans="1:10" s="8" customFormat="1" ht="20.25" customHeight="1">
      <c r="A32" s="16" t="s">
        <v>69</v>
      </c>
      <c r="B32" s="16"/>
      <c r="C32" s="18"/>
      <c r="D32" s="9"/>
      <c r="E32" s="51" t="s">
        <v>26</v>
      </c>
      <c r="F32" s="16"/>
      <c r="G32" s="16"/>
      <c r="H32" s="16"/>
      <c r="I32" s="16"/>
      <c r="J32" s="16"/>
    </row>
    <row r="33" spans="1:10" s="8" customFormat="1" ht="10.5" customHeight="1">
      <c r="A33" s="16"/>
      <c r="B33" s="16"/>
      <c r="C33" s="18"/>
      <c r="D33" s="9"/>
      <c r="E33" s="51"/>
      <c r="F33" s="16"/>
      <c r="G33" s="16"/>
      <c r="H33" s="16"/>
      <c r="I33" s="16"/>
      <c r="J33" s="16"/>
    </row>
    <row r="34" spans="1:10" s="8" customFormat="1" ht="13.5" customHeight="1">
      <c r="A34" s="16"/>
      <c r="B34" s="16"/>
      <c r="C34" s="18"/>
      <c r="D34" s="9"/>
      <c r="E34" s="19"/>
      <c r="F34" s="16"/>
      <c r="G34" s="16"/>
      <c r="H34" s="16"/>
      <c r="I34" s="16"/>
      <c r="J34" s="16"/>
    </row>
    <row r="35" spans="1:7" ht="15.75">
      <c r="A35" s="243" t="s">
        <v>80</v>
      </c>
      <c r="B35" s="243"/>
      <c r="C35" s="26"/>
      <c r="D35" s="26"/>
      <c r="E35" s="26"/>
      <c r="F35" s="26"/>
      <c r="G35" s="26"/>
    </row>
    <row r="36" spans="1:2" ht="15">
      <c r="A36" s="243" t="s">
        <v>71</v>
      </c>
      <c r="B36" s="243"/>
    </row>
  </sheetData>
  <sheetProtection/>
  <mergeCells count="14">
    <mergeCell ref="A3:E3"/>
    <mergeCell ref="A4:E4"/>
    <mergeCell ref="A5:E5"/>
    <mergeCell ref="A6:E6"/>
    <mergeCell ref="A2:E2"/>
    <mergeCell ref="A36:B36"/>
    <mergeCell ref="A35:B35"/>
    <mergeCell ref="A1:E1"/>
    <mergeCell ref="A7:E7"/>
    <mergeCell ref="A8:E8"/>
    <mergeCell ref="A9:A11"/>
    <mergeCell ref="B9:B11"/>
    <mergeCell ref="C9:C11"/>
    <mergeCell ref="D9:E10"/>
  </mergeCells>
  <printOptions horizontalCentered="1"/>
  <pageMargins left="0.15748031496062992" right="0.15748031496062992" top="0.17" bottom="0.15" header="0.1968503937007874" footer="0.25"/>
  <pageSetup blackAndWhite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SheetLayoutView="75" zoomScalePageLayoutView="0" workbookViewId="0" topLeftCell="A23">
      <selection activeCell="G24" sqref="G24"/>
    </sheetView>
  </sheetViews>
  <sheetFormatPr defaultColWidth="9.00390625" defaultRowHeight="12.75"/>
  <cols>
    <col min="1" max="1" width="43.00390625" style="57" customWidth="1"/>
    <col min="2" max="2" width="16.625" style="57" customWidth="1"/>
    <col min="3" max="3" width="38.00390625" style="57" customWidth="1"/>
    <col min="4" max="4" width="20.375" style="57" customWidth="1"/>
    <col min="5" max="5" width="20.00390625" style="57" customWidth="1"/>
    <col min="6" max="16384" width="9.125" style="57" customWidth="1"/>
  </cols>
  <sheetData>
    <row r="1" spans="1:4" ht="15.75" customHeight="1">
      <c r="A1" s="263" t="s">
        <v>82</v>
      </c>
      <c r="B1" s="263"/>
      <c r="C1" s="263"/>
      <c r="D1" s="263"/>
    </row>
    <row r="2" spans="1:4" ht="18.75">
      <c r="A2" s="264"/>
      <c r="B2" s="264"/>
      <c r="C2" s="264"/>
      <c r="D2" s="264"/>
    </row>
    <row r="3" spans="1:4" ht="18.75">
      <c r="A3" s="264" t="s">
        <v>121</v>
      </c>
      <c r="B3" s="264"/>
      <c r="C3" s="264"/>
      <c r="D3" s="264"/>
    </row>
    <row r="4" spans="1:4" ht="23.25" customHeight="1">
      <c r="A4" s="264" t="s">
        <v>164</v>
      </c>
      <c r="B4" s="264"/>
      <c r="C4" s="264"/>
      <c r="D4" s="264"/>
    </row>
    <row r="5" spans="1:4" ht="22.5" customHeight="1">
      <c r="A5" s="264" t="s">
        <v>182</v>
      </c>
      <c r="B5" s="264"/>
      <c r="C5" s="264"/>
      <c r="D5" s="264"/>
    </row>
    <row r="6" spans="1:4" ht="41.25" customHeight="1">
      <c r="A6" s="253" t="s">
        <v>95</v>
      </c>
      <c r="B6" s="253"/>
      <c r="C6" s="253"/>
      <c r="D6" s="253"/>
    </row>
    <row r="7" spans="1:4" ht="18.75">
      <c r="A7" s="255"/>
      <c r="B7" s="255"/>
      <c r="C7" s="255"/>
      <c r="D7" s="255"/>
    </row>
    <row r="8" spans="1:4" ht="15" customHeight="1">
      <c r="A8" s="254" t="s">
        <v>128</v>
      </c>
      <c r="B8" s="259" t="s">
        <v>127</v>
      </c>
      <c r="C8" s="260"/>
      <c r="D8" s="256" t="s">
        <v>194</v>
      </c>
    </row>
    <row r="9" spans="1:4" ht="45.75" customHeight="1">
      <c r="A9" s="254"/>
      <c r="B9" s="261"/>
      <c r="C9" s="262"/>
      <c r="D9" s="257"/>
    </row>
    <row r="10" spans="1:4" ht="24" customHeight="1">
      <c r="A10" s="254"/>
      <c r="B10" s="254" t="s">
        <v>98</v>
      </c>
      <c r="C10" s="254" t="s">
        <v>129</v>
      </c>
      <c r="D10" s="257"/>
    </row>
    <row r="11" spans="1:4" ht="96.75" customHeight="1">
      <c r="A11" s="254"/>
      <c r="B11" s="254"/>
      <c r="C11" s="254"/>
      <c r="D11" s="258"/>
    </row>
    <row r="12" spans="1:4" ht="18.75" customHeight="1">
      <c r="A12" s="74">
        <v>1</v>
      </c>
      <c r="B12" s="74">
        <v>2</v>
      </c>
      <c r="C12" s="74">
        <v>3</v>
      </c>
      <c r="D12" s="75">
        <v>4</v>
      </c>
    </row>
    <row r="13" spans="1:4" s="101" customFormat="1" ht="101.25" customHeight="1">
      <c r="A13" s="105" t="s">
        <v>99</v>
      </c>
      <c r="B13" s="130">
        <f>B14+B15</f>
        <v>10565.8</v>
      </c>
      <c r="C13" s="63"/>
      <c r="D13" s="68"/>
    </row>
    <row r="14" spans="1:5" ht="78.75" customHeight="1">
      <c r="A14" s="66"/>
      <c r="B14" s="127">
        <v>22864.1</v>
      </c>
      <c r="C14" s="2" t="s">
        <v>185</v>
      </c>
      <c r="D14" s="68" t="s">
        <v>183</v>
      </c>
      <c r="E14" s="60"/>
    </row>
    <row r="15" spans="1:5" ht="98.25" customHeight="1">
      <c r="A15" s="187"/>
      <c r="B15" s="127">
        <v>-12298.3</v>
      </c>
      <c r="C15" s="2" t="s">
        <v>196</v>
      </c>
      <c r="D15" s="133" t="s">
        <v>193</v>
      </c>
      <c r="E15" s="60"/>
    </row>
    <row r="16" spans="1:5" ht="64.5" customHeight="1" hidden="1">
      <c r="A16" s="66"/>
      <c r="B16" s="130"/>
      <c r="C16" s="61"/>
      <c r="D16" s="133" t="s">
        <v>195</v>
      </c>
      <c r="E16" s="60"/>
    </row>
    <row r="17" spans="1:5" s="101" customFormat="1" ht="78" customHeight="1">
      <c r="A17" s="105" t="s">
        <v>116</v>
      </c>
      <c r="B17" s="127">
        <f>B18+B19</f>
        <v>34886.7</v>
      </c>
      <c r="C17" s="104"/>
      <c r="D17" s="68"/>
      <c r="E17" s="103"/>
    </row>
    <row r="18" spans="1:5" ht="81" customHeight="1">
      <c r="A18" s="66"/>
      <c r="B18" s="128">
        <v>20000</v>
      </c>
      <c r="C18" s="2" t="s">
        <v>184</v>
      </c>
      <c r="D18" s="68" t="s">
        <v>183</v>
      </c>
      <c r="E18" s="60"/>
    </row>
    <row r="19" spans="1:5" ht="78" customHeight="1">
      <c r="A19" s="187"/>
      <c r="B19" s="130">
        <v>14886.7</v>
      </c>
      <c r="C19" s="2" t="s">
        <v>184</v>
      </c>
      <c r="D19" s="133" t="s">
        <v>193</v>
      </c>
      <c r="E19" s="60"/>
    </row>
    <row r="20" spans="1:4" s="101" customFormat="1" ht="97.5" customHeight="1">
      <c r="A20" s="102" t="s">
        <v>165</v>
      </c>
      <c r="B20" s="127">
        <f>B21+B22</f>
        <v>-37182.1</v>
      </c>
      <c r="C20" s="63"/>
      <c r="D20" s="68"/>
    </row>
    <row r="21" spans="1:4" ht="96.75" customHeight="1">
      <c r="A21" s="66"/>
      <c r="B21" s="129">
        <v>-21192.1</v>
      </c>
      <c r="C21" s="2" t="s">
        <v>192</v>
      </c>
      <c r="D21" s="68" t="s">
        <v>183</v>
      </c>
    </row>
    <row r="22" spans="1:4" ht="98.25" customHeight="1">
      <c r="A22" s="187"/>
      <c r="B22" s="130">
        <v>-15990</v>
      </c>
      <c r="C22" s="2" t="s">
        <v>192</v>
      </c>
      <c r="D22" s="133" t="s">
        <v>193</v>
      </c>
    </row>
    <row r="23" spans="1:5" ht="195" customHeight="1">
      <c r="A23" s="106" t="s">
        <v>0</v>
      </c>
      <c r="B23" s="128">
        <v>1200</v>
      </c>
      <c r="C23" s="2" t="s">
        <v>265</v>
      </c>
      <c r="D23" s="133" t="s">
        <v>200</v>
      </c>
      <c r="E23" s="100"/>
    </row>
    <row r="24" spans="1:5" s="101" customFormat="1" ht="57" customHeight="1">
      <c r="A24" s="68" t="s">
        <v>117</v>
      </c>
      <c r="B24" s="131">
        <f>B25+B26</f>
        <v>38870</v>
      </c>
      <c r="C24" s="122"/>
      <c r="D24" s="124"/>
      <c r="E24" s="100"/>
    </row>
    <row r="25" spans="1:5" s="101" customFormat="1" ht="94.5" customHeight="1">
      <c r="A25" s="191" t="s">
        <v>187</v>
      </c>
      <c r="B25" s="131">
        <v>38909</v>
      </c>
      <c r="C25" s="132" t="s">
        <v>186</v>
      </c>
      <c r="D25" s="133" t="s">
        <v>193</v>
      </c>
      <c r="E25" s="100"/>
    </row>
    <row r="26" spans="1:5" ht="94.5" customHeight="1">
      <c r="A26" s="102" t="s">
        <v>188</v>
      </c>
      <c r="B26" s="131">
        <v>-39</v>
      </c>
      <c r="C26" s="132" t="s">
        <v>189</v>
      </c>
      <c r="D26" s="133" t="s">
        <v>199</v>
      </c>
      <c r="E26" s="100"/>
    </row>
    <row r="27" spans="1:5" ht="66" customHeight="1">
      <c r="A27" s="66" t="s">
        <v>190</v>
      </c>
      <c r="B27" s="128">
        <v>104825</v>
      </c>
      <c r="C27" s="2" t="s">
        <v>191</v>
      </c>
      <c r="D27" s="133" t="s">
        <v>198</v>
      </c>
      <c r="E27" s="100"/>
    </row>
    <row r="28" spans="1:4" s="101" customFormat="1" ht="93.75" customHeight="1">
      <c r="A28" s="68" t="s">
        <v>168</v>
      </c>
      <c r="B28" s="127">
        <v>990</v>
      </c>
      <c r="C28" s="2" t="s">
        <v>197</v>
      </c>
      <c r="D28" s="133" t="s">
        <v>193</v>
      </c>
    </row>
    <row r="29" spans="1:5" ht="25.5" customHeight="1">
      <c r="A29" s="62" t="s">
        <v>41</v>
      </c>
      <c r="B29" s="128">
        <f>B13+B17+B20+B23+B24+B27+B28</f>
        <v>154155.4</v>
      </c>
      <c r="C29" s="61"/>
      <c r="D29" s="62"/>
      <c r="E29" s="123"/>
    </row>
    <row r="30" ht="18.75">
      <c r="A30" s="64"/>
    </row>
    <row r="31" ht="18.75">
      <c r="A31" s="57" t="s">
        <v>5</v>
      </c>
    </row>
    <row r="32" spans="1:4" ht="18.75">
      <c r="A32" s="251" t="s">
        <v>78</v>
      </c>
      <c r="B32" s="251"/>
      <c r="C32" s="251"/>
      <c r="D32" s="64" t="s">
        <v>177</v>
      </c>
    </row>
    <row r="33" spans="1:4" ht="18.75">
      <c r="A33" s="49"/>
      <c r="D33" s="64"/>
    </row>
    <row r="34" spans="1:4" ht="18.75">
      <c r="A34" s="252" t="s">
        <v>79</v>
      </c>
      <c r="B34" s="252"/>
      <c r="C34" s="252"/>
      <c r="D34" s="64" t="s">
        <v>68</v>
      </c>
    </row>
    <row r="35" spans="1:4" ht="18.75">
      <c r="A35" s="49"/>
      <c r="D35" s="64"/>
    </row>
    <row r="36" spans="1:9" s="99" customFormat="1" ht="18.75">
      <c r="A36" s="58" t="s">
        <v>69</v>
      </c>
      <c r="B36" s="59"/>
      <c r="C36" s="98"/>
      <c r="D36" s="65" t="s">
        <v>26</v>
      </c>
      <c r="E36" s="58"/>
      <c r="F36" s="58"/>
      <c r="G36" s="58"/>
      <c r="H36" s="58"/>
      <c r="I36" s="58"/>
    </row>
    <row r="37" ht="18.75">
      <c r="A37" s="49"/>
    </row>
    <row r="38" ht="18.75">
      <c r="A38" s="3" t="s">
        <v>80</v>
      </c>
    </row>
    <row r="39" ht="18.75">
      <c r="A39" s="3" t="s">
        <v>71</v>
      </c>
    </row>
    <row r="41" ht="15.75" customHeight="1">
      <c r="A41" s="57" t="s">
        <v>171</v>
      </c>
    </row>
    <row r="42" spans="1:4" ht="18.75">
      <c r="A42" s="99" t="s">
        <v>73</v>
      </c>
      <c r="B42" s="99"/>
      <c r="C42" s="99"/>
      <c r="D42" s="121" t="s">
        <v>156</v>
      </c>
    </row>
  </sheetData>
  <sheetProtection/>
  <mergeCells count="14">
    <mergeCell ref="A1:D1"/>
    <mergeCell ref="A2:D2"/>
    <mergeCell ref="A4:D4"/>
    <mergeCell ref="A5:D5"/>
    <mergeCell ref="A3:D3"/>
    <mergeCell ref="A32:C32"/>
    <mergeCell ref="A34:C34"/>
    <mergeCell ref="A6:D6"/>
    <mergeCell ref="C10:C11"/>
    <mergeCell ref="A8:A11"/>
    <mergeCell ref="A7:D7"/>
    <mergeCell ref="B10:B11"/>
    <mergeCell ref="D8:D11"/>
    <mergeCell ref="B8:C9"/>
  </mergeCells>
  <printOptions horizontalCentered="1"/>
  <pageMargins left="0.5511811023622047" right="0.2755905511811024" top="0.7086614173228347" bottom="0.5511811023622047" header="0.1968503937007874" footer="0.5118110236220472"/>
  <pageSetup blackAndWhite="1" horizontalDpi="600" verticalDpi="600" orientation="portrait" paperSize="9" scale="7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39"/>
  <sheetViews>
    <sheetView view="pageBreakPreview" zoomScaleNormal="75" zoomScaleSheetLayoutView="100" zoomScalePageLayoutView="0" workbookViewId="0" topLeftCell="A13">
      <selection activeCell="F22" sqref="F22"/>
    </sheetView>
  </sheetViews>
  <sheetFormatPr defaultColWidth="9.00390625" defaultRowHeight="12.75"/>
  <cols>
    <col min="1" max="1" width="42.625" style="142" customWidth="1"/>
    <col min="2" max="2" width="10.875" style="142" customWidth="1"/>
    <col min="3" max="3" width="10.625" style="142" customWidth="1"/>
    <col min="4" max="4" width="9.875" style="142" customWidth="1"/>
    <col min="5" max="5" width="8.125" style="142" customWidth="1"/>
    <col min="6" max="6" width="10.375" style="142" customWidth="1"/>
    <col min="7" max="7" width="8.125" style="142" customWidth="1"/>
    <col min="8" max="8" width="20.875" style="142" customWidth="1"/>
    <col min="9" max="9" width="9.875" style="142" bestFit="1" customWidth="1"/>
    <col min="10" max="16384" width="9.125" style="142" customWidth="1"/>
  </cols>
  <sheetData>
    <row r="1" spans="1:7" ht="15">
      <c r="A1" s="267" t="s">
        <v>130</v>
      </c>
      <c r="B1" s="267"/>
      <c r="C1" s="267"/>
      <c r="D1" s="267"/>
      <c r="E1" s="267"/>
      <c r="F1" s="267"/>
      <c r="G1" s="267"/>
    </row>
    <row r="2" spans="1:7" ht="28.5" customHeight="1">
      <c r="A2" s="268" t="s">
        <v>151</v>
      </c>
      <c r="B2" s="268"/>
      <c r="C2" s="268"/>
      <c r="D2" s="268"/>
      <c r="E2" s="268"/>
      <c r="F2" s="268"/>
      <c r="G2" s="268"/>
    </row>
    <row r="3" spans="1:7" ht="14.25" customHeight="1">
      <c r="A3" s="268" t="s">
        <v>100</v>
      </c>
      <c r="B3" s="268"/>
      <c r="C3" s="268"/>
      <c r="D3" s="268"/>
      <c r="E3" s="268"/>
      <c r="F3" s="268"/>
      <c r="G3" s="268"/>
    </row>
    <row r="4" spans="1:7" ht="18.75" customHeight="1">
      <c r="A4" s="266" t="s">
        <v>210</v>
      </c>
      <c r="B4" s="266"/>
      <c r="C4" s="266"/>
      <c r="D4" s="266"/>
      <c r="E4" s="266"/>
      <c r="F4" s="266"/>
      <c r="G4" s="266"/>
    </row>
    <row r="5" spans="1:7" ht="15" customHeight="1">
      <c r="A5" s="266" t="s">
        <v>161</v>
      </c>
      <c r="B5" s="266"/>
      <c r="C5" s="266"/>
      <c r="D5" s="266"/>
      <c r="E5" s="266"/>
      <c r="F5" s="266"/>
      <c r="G5" s="266"/>
    </row>
    <row r="6" spans="1:7" ht="14.25" customHeight="1">
      <c r="A6" s="143"/>
      <c r="B6" s="143"/>
      <c r="C6" s="143"/>
      <c r="D6" s="143"/>
      <c r="E6" s="143"/>
      <c r="F6" s="143"/>
      <c r="G6" s="143"/>
    </row>
    <row r="7" spans="1:7" ht="80.25" customHeight="1">
      <c r="A7" s="269" t="s">
        <v>38</v>
      </c>
      <c r="B7" s="271" t="s">
        <v>43</v>
      </c>
      <c r="C7" s="272"/>
      <c r="D7" s="271" t="s">
        <v>44</v>
      </c>
      <c r="E7" s="273"/>
      <c r="F7" s="271" t="s">
        <v>45</v>
      </c>
      <c r="G7" s="273"/>
    </row>
    <row r="8" spans="1:7" ht="30">
      <c r="A8" s="270"/>
      <c r="B8" s="24" t="s">
        <v>46</v>
      </c>
      <c r="C8" s="24" t="s">
        <v>47</v>
      </c>
      <c r="D8" s="24" t="s">
        <v>48</v>
      </c>
      <c r="E8" s="24" t="s">
        <v>34</v>
      </c>
      <c r="F8" s="24" t="s">
        <v>48</v>
      </c>
      <c r="G8" s="24" t="s">
        <v>34</v>
      </c>
    </row>
    <row r="9" spans="1:8" ht="62.25" customHeight="1">
      <c r="A9" s="145" t="s">
        <v>152</v>
      </c>
      <c r="B9" s="146">
        <v>68.3</v>
      </c>
      <c r="C9" s="146">
        <v>31.7</v>
      </c>
      <c r="D9" s="146">
        <v>30844.5</v>
      </c>
      <c r="E9" s="146">
        <f>D9/(D9+F9)*100</f>
        <v>68.2998821976776</v>
      </c>
      <c r="F9" s="146">
        <v>14315.9</v>
      </c>
      <c r="G9" s="146">
        <f>F9/(F9+D9)*100</f>
        <v>31.700117802322385</v>
      </c>
      <c r="H9" s="147"/>
    </row>
    <row r="10" spans="1:7" ht="8.25" customHeight="1">
      <c r="A10" s="148"/>
      <c r="B10" s="149"/>
      <c r="C10" s="149"/>
      <c r="D10" s="149"/>
      <c r="E10" s="149"/>
      <c r="F10" s="149"/>
      <c r="G10" s="149"/>
    </row>
    <row r="11" spans="1:7" ht="17.25" customHeight="1">
      <c r="A11" s="265" t="s">
        <v>167</v>
      </c>
      <c r="B11" s="265"/>
      <c r="C11" s="265"/>
      <c r="D11" s="265"/>
      <c r="E11" s="265"/>
      <c r="F11" s="265"/>
      <c r="G11" s="265"/>
    </row>
    <row r="12" spans="1:7" ht="59.25" customHeight="1">
      <c r="A12" s="269" t="s">
        <v>38</v>
      </c>
      <c r="B12" s="271" t="s">
        <v>43</v>
      </c>
      <c r="C12" s="272"/>
      <c r="D12" s="271" t="s">
        <v>44</v>
      </c>
      <c r="E12" s="273"/>
      <c r="F12" s="271" t="s">
        <v>45</v>
      </c>
      <c r="G12" s="273"/>
    </row>
    <row r="13" spans="1:7" ht="27.75" customHeight="1">
      <c r="A13" s="270"/>
      <c r="B13" s="24" t="s">
        <v>46</v>
      </c>
      <c r="C13" s="24" t="s">
        <v>47</v>
      </c>
      <c r="D13" s="24" t="s">
        <v>48</v>
      </c>
      <c r="E13" s="24" t="s">
        <v>34</v>
      </c>
      <c r="F13" s="24" t="s">
        <v>48</v>
      </c>
      <c r="G13" s="24" t="s">
        <v>34</v>
      </c>
    </row>
    <row r="14" spans="1:7" ht="39.75" customHeight="1">
      <c r="A14" s="150" t="s">
        <v>117</v>
      </c>
      <c r="B14" s="24">
        <v>68.3</v>
      </c>
      <c r="C14" s="24">
        <v>31.7</v>
      </c>
      <c r="D14" s="151">
        <f>D15+D16</f>
        <v>25722.300000000003</v>
      </c>
      <c r="E14" s="146">
        <f>D14/(D14+F14)*100</f>
        <v>68.29992990058629</v>
      </c>
      <c r="F14" s="151">
        <f>F15+F16</f>
        <v>11938.5</v>
      </c>
      <c r="G14" s="146">
        <f>F14/(F14+D14)*100</f>
        <v>31.700070099413715</v>
      </c>
    </row>
    <row r="15" spans="1:7" ht="50.25" customHeight="1">
      <c r="A15" s="150" t="s">
        <v>119</v>
      </c>
      <c r="B15" s="24">
        <v>68.3</v>
      </c>
      <c r="C15" s="24">
        <v>31.7</v>
      </c>
      <c r="D15" s="151">
        <v>7750.1</v>
      </c>
      <c r="E15" s="146">
        <f>D15/(D15+F15)*100</f>
        <v>68.29966864072195</v>
      </c>
      <c r="F15" s="151">
        <v>3597.1</v>
      </c>
      <c r="G15" s="146">
        <f>F15/(F15+D15)*100</f>
        <v>31.700331359278056</v>
      </c>
    </row>
    <row r="16" spans="1:7" ht="45" customHeight="1">
      <c r="A16" s="145" t="s">
        <v>120</v>
      </c>
      <c r="B16" s="24">
        <v>68.3</v>
      </c>
      <c r="C16" s="24">
        <v>31.7</v>
      </c>
      <c r="D16" s="151">
        <v>17972.2</v>
      </c>
      <c r="E16" s="146">
        <f>D16/(D16+F16)*100</f>
        <v>68.3000425635413</v>
      </c>
      <c r="F16" s="151">
        <v>8341.4</v>
      </c>
      <c r="G16" s="146">
        <f>F16/(F16+D16)*100</f>
        <v>31.699957436458714</v>
      </c>
    </row>
    <row r="17" spans="1:7" ht="48.75" customHeight="1" hidden="1">
      <c r="A17" s="277" t="s">
        <v>158</v>
      </c>
      <c r="B17" s="277"/>
      <c r="C17" s="277"/>
      <c r="D17" s="277"/>
      <c r="E17" s="277"/>
      <c r="F17" s="277"/>
      <c r="G17" s="277"/>
    </row>
    <row r="18" spans="1:7" ht="78.75" customHeight="1" hidden="1">
      <c r="A18" s="269" t="s">
        <v>38</v>
      </c>
      <c r="B18" s="271" t="s">
        <v>43</v>
      </c>
      <c r="C18" s="272"/>
      <c r="D18" s="271" t="s">
        <v>160</v>
      </c>
      <c r="E18" s="273"/>
      <c r="F18" s="271" t="s">
        <v>45</v>
      </c>
      <c r="G18" s="273"/>
    </row>
    <row r="19" spans="1:7" ht="48.75" customHeight="1" hidden="1">
      <c r="A19" s="270"/>
      <c r="B19" s="24" t="s">
        <v>159</v>
      </c>
      <c r="C19" s="24" t="s">
        <v>47</v>
      </c>
      <c r="D19" s="24" t="s">
        <v>48</v>
      </c>
      <c r="E19" s="24" t="s">
        <v>34</v>
      </c>
      <c r="F19" s="24" t="s">
        <v>48</v>
      </c>
      <c r="G19" s="24" t="s">
        <v>34</v>
      </c>
    </row>
    <row r="20" spans="1:7" ht="48.75" customHeight="1" hidden="1">
      <c r="A20" s="150" t="s">
        <v>117</v>
      </c>
      <c r="B20" s="151">
        <v>100</v>
      </c>
      <c r="C20" s="151">
        <v>0</v>
      </c>
      <c r="D20" s="24" t="e">
        <f>D21</f>
        <v>#REF!</v>
      </c>
      <c r="E20" s="151">
        <v>100</v>
      </c>
      <c r="F20" s="151">
        <v>0</v>
      </c>
      <c r="G20" s="151">
        <v>0</v>
      </c>
    </row>
    <row r="21" spans="1:7" ht="48.75" customHeight="1" hidden="1">
      <c r="A21" s="152" t="s">
        <v>157</v>
      </c>
      <c r="B21" s="153">
        <v>100</v>
      </c>
      <c r="C21" s="153">
        <v>0</v>
      </c>
      <c r="D21" s="144" t="e">
        <f>'табл.15'!#REF!</f>
        <v>#REF!</v>
      </c>
      <c r="E21" s="153">
        <v>100</v>
      </c>
      <c r="F21" s="153">
        <v>0</v>
      </c>
      <c r="G21" s="153">
        <v>0</v>
      </c>
    </row>
    <row r="22" spans="1:7" ht="18" customHeight="1">
      <c r="A22" s="168"/>
      <c r="B22" s="169"/>
      <c r="C22" s="169"/>
      <c r="D22" s="170"/>
      <c r="E22" s="169"/>
      <c r="F22" s="169"/>
      <c r="G22" s="169"/>
    </row>
    <row r="23" spans="1:7" ht="45.75" customHeight="1">
      <c r="A23" s="275" t="s">
        <v>49</v>
      </c>
      <c r="B23" s="275"/>
      <c r="C23" s="275"/>
      <c r="D23" s="275"/>
      <c r="E23" s="275"/>
      <c r="F23" s="275"/>
      <c r="G23" s="275"/>
    </row>
    <row r="24" spans="1:7" ht="9.75" customHeight="1">
      <c r="A24" s="94"/>
      <c r="B24" s="94"/>
      <c r="C24" s="94"/>
      <c r="D24" s="94"/>
      <c r="E24" s="94"/>
      <c r="F24" s="94"/>
      <c r="G24" s="94"/>
    </row>
    <row r="25" spans="1:7" ht="15">
      <c r="A25" s="154" t="s">
        <v>5</v>
      </c>
      <c r="B25" s="154"/>
      <c r="C25" s="154"/>
      <c r="D25" s="154"/>
      <c r="E25" s="154"/>
      <c r="F25" s="154"/>
      <c r="G25" s="155"/>
    </row>
    <row r="26" spans="1:7" ht="15">
      <c r="A26" s="154" t="s">
        <v>153</v>
      </c>
      <c r="B26" s="154"/>
      <c r="C26" s="154"/>
      <c r="D26" s="154"/>
      <c r="E26" s="154"/>
      <c r="F26" s="154"/>
      <c r="G26" s="155"/>
    </row>
    <row r="27" spans="1:7" ht="15.75" customHeight="1">
      <c r="A27" s="276" t="s">
        <v>154</v>
      </c>
      <c r="B27" s="276"/>
      <c r="C27" s="276"/>
      <c r="D27" s="276"/>
      <c r="E27" s="155"/>
      <c r="F27" s="155"/>
      <c r="G27" s="156" t="s">
        <v>177</v>
      </c>
    </row>
    <row r="28" spans="1:7" ht="12.75" customHeight="1">
      <c r="A28" s="157"/>
      <c r="B28" s="154"/>
      <c r="C28" s="154"/>
      <c r="D28" s="154"/>
      <c r="E28" s="155"/>
      <c r="F28" s="154"/>
      <c r="G28" s="156"/>
    </row>
    <row r="29" spans="1:7" ht="15">
      <c r="A29" s="197" t="s">
        <v>79</v>
      </c>
      <c r="B29" s="197"/>
      <c r="C29" s="197"/>
      <c r="D29" s="197"/>
      <c r="E29" s="155"/>
      <c r="F29" s="155"/>
      <c r="G29" s="156" t="s">
        <v>68</v>
      </c>
    </row>
    <row r="30" spans="1:7" ht="15.75" customHeight="1">
      <c r="A30" s="157"/>
      <c r="B30" s="154"/>
      <c r="C30" s="154"/>
      <c r="D30" s="154"/>
      <c r="E30" s="155"/>
      <c r="F30" s="154"/>
      <c r="G30" s="156"/>
    </row>
    <row r="31" spans="1:10" s="20" customFormat="1" ht="15">
      <c r="A31" s="158" t="s">
        <v>69</v>
      </c>
      <c r="B31" s="158"/>
      <c r="C31" s="159"/>
      <c r="D31" s="71"/>
      <c r="E31" s="71"/>
      <c r="F31" s="160" t="s">
        <v>155</v>
      </c>
      <c r="G31" s="160"/>
      <c r="H31" s="161"/>
      <c r="I31" s="161"/>
      <c r="J31" s="161"/>
    </row>
    <row r="32" spans="1:7" ht="7.5" customHeight="1">
      <c r="A32" s="157"/>
      <c r="B32" s="154"/>
      <c r="C32" s="154"/>
      <c r="D32" s="154"/>
      <c r="E32" s="155"/>
      <c r="F32" s="154"/>
      <c r="G32" s="156"/>
    </row>
    <row r="33" spans="1:7" ht="15" customHeight="1">
      <c r="A33" s="274" t="s">
        <v>94</v>
      </c>
      <c r="B33" s="274"/>
      <c r="C33" s="154"/>
      <c r="D33" s="154"/>
      <c r="E33" s="155"/>
      <c r="F33" s="154"/>
      <c r="G33" s="156"/>
    </row>
    <row r="34" spans="1:7" ht="18.75" customHeight="1">
      <c r="A34" s="180"/>
      <c r="B34" s="180"/>
      <c r="C34" s="154"/>
      <c r="D34" s="154"/>
      <c r="E34" s="155"/>
      <c r="F34" s="154"/>
      <c r="G34" s="156"/>
    </row>
    <row r="35" spans="1:7" ht="18" customHeight="1">
      <c r="A35" s="162" t="s">
        <v>72</v>
      </c>
      <c r="B35" s="162"/>
      <c r="C35" s="71"/>
      <c r="D35" s="71"/>
      <c r="E35" s="155"/>
      <c r="F35" s="155"/>
      <c r="G35" s="163"/>
    </row>
    <row r="36" spans="1:7" ht="10.5" customHeight="1">
      <c r="A36" s="71"/>
      <c r="B36" s="71"/>
      <c r="C36" s="71"/>
      <c r="D36" s="71"/>
      <c r="E36" s="155"/>
      <c r="F36" s="155"/>
      <c r="G36" s="163"/>
    </row>
    <row r="37" spans="1:7" ht="14.25" hidden="1">
      <c r="A37" s="20"/>
      <c r="B37" s="20"/>
      <c r="C37" s="20"/>
      <c r="D37" s="164"/>
      <c r="G37" s="165"/>
    </row>
    <row r="38" spans="1:7" ht="15">
      <c r="A38" s="166" t="s">
        <v>171</v>
      </c>
      <c r="B38" s="166"/>
      <c r="C38" s="166"/>
      <c r="D38" s="166"/>
      <c r="G38" s="167"/>
    </row>
    <row r="39" spans="1:7" ht="15">
      <c r="A39" s="166" t="s">
        <v>73</v>
      </c>
      <c r="B39" s="166"/>
      <c r="C39" s="166"/>
      <c r="D39" s="166"/>
      <c r="G39" s="167" t="s">
        <v>156</v>
      </c>
    </row>
  </sheetData>
  <sheetProtection/>
  <mergeCells count="23">
    <mergeCell ref="F12:G12"/>
    <mergeCell ref="A23:G23"/>
    <mergeCell ref="A27:D27"/>
    <mergeCell ref="A17:G17"/>
    <mergeCell ref="A18:A19"/>
    <mergeCell ref="B18:C18"/>
    <mergeCell ref="D18:E18"/>
    <mergeCell ref="F18:G18"/>
    <mergeCell ref="A29:D29"/>
    <mergeCell ref="A33:B33"/>
    <mergeCell ref="A12:A13"/>
    <mergeCell ref="B12:C12"/>
    <mergeCell ref="D12:E12"/>
    <mergeCell ref="A11:G11"/>
    <mergeCell ref="A5:G5"/>
    <mergeCell ref="A1:G1"/>
    <mergeCell ref="A2:G2"/>
    <mergeCell ref="A3:G3"/>
    <mergeCell ref="A4:G4"/>
    <mergeCell ref="A7:A8"/>
    <mergeCell ref="B7:C7"/>
    <mergeCell ref="D7:E7"/>
    <mergeCell ref="F7:G7"/>
  </mergeCells>
  <printOptions/>
  <pageMargins left="0.7874015748031497" right="0.2755905511811024" top="0.7480314960629921" bottom="0.4330708661417323" header="0.1968503937007874" footer="0.1574803149606299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32"/>
  <sheetViews>
    <sheetView view="pageBreakPreview" zoomScale="75" zoomScaleNormal="75" zoomScaleSheetLayoutView="75" zoomScalePageLayoutView="0" workbookViewId="0" topLeftCell="A13">
      <selection activeCell="K8" sqref="K8:M8"/>
    </sheetView>
  </sheetViews>
  <sheetFormatPr defaultColWidth="9.00390625" defaultRowHeight="12.75"/>
  <cols>
    <col min="1" max="1" width="36.375" style="32" customWidth="1"/>
    <col min="2" max="2" width="9.25390625" style="32" bestFit="1" customWidth="1"/>
    <col min="3" max="3" width="9.125" style="32" customWidth="1"/>
    <col min="4" max="4" width="11.00390625" style="32" customWidth="1"/>
    <col min="5" max="5" width="10.00390625" style="32" customWidth="1"/>
    <col min="6" max="6" width="10.375" style="32" customWidth="1"/>
    <col min="7" max="7" width="28.25390625" style="32" customWidth="1"/>
    <col min="8" max="8" width="10.00390625" style="32" customWidth="1"/>
    <col min="9" max="9" width="10.875" style="32" customWidth="1"/>
    <col min="10" max="10" width="10.25390625" style="32" customWidth="1"/>
    <col min="11" max="11" width="9.75390625" style="32" bestFit="1" customWidth="1"/>
    <col min="12" max="12" width="10.25390625" style="32" bestFit="1" customWidth="1"/>
    <col min="13" max="13" width="9.25390625" style="32" bestFit="1" customWidth="1"/>
    <col min="14" max="14" width="10.625" style="32" bestFit="1" customWidth="1"/>
    <col min="15" max="16384" width="9.125" style="32" customWidth="1"/>
  </cols>
  <sheetData>
    <row r="1" spans="1:10" ht="15.75">
      <c r="A1" s="211" t="s">
        <v>131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3" ht="33" customHeight="1">
      <c r="A2" s="279" t="s">
        <v>162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</row>
    <row r="3" spans="1:13" ht="15.75" customHeight="1">
      <c r="A3" s="279" t="s">
        <v>83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  <c r="L3" s="280"/>
      <c r="M3" s="280"/>
    </row>
    <row r="4" spans="1:13" ht="15.75" customHeight="1">
      <c r="A4" s="279" t="s">
        <v>84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  <c r="L4" s="280"/>
      <c r="M4" s="280"/>
    </row>
    <row r="5" spans="1:13" ht="15.75" customHeight="1">
      <c r="A5" s="279" t="s">
        <v>209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  <c r="L5" s="280"/>
      <c r="M5" s="280"/>
    </row>
    <row r="6" spans="1:13" ht="15.7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0"/>
      <c r="L6" s="280"/>
      <c r="M6" s="280"/>
    </row>
    <row r="7" spans="1:13" ht="62.25" customHeight="1">
      <c r="A7" s="282" t="s">
        <v>85</v>
      </c>
      <c r="B7" s="282" t="s">
        <v>132</v>
      </c>
      <c r="C7" s="282" t="s">
        <v>86</v>
      </c>
      <c r="D7" s="282"/>
      <c r="E7" s="282" t="s">
        <v>87</v>
      </c>
      <c r="F7" s="282"/>
      <c r="G7" s="282" t="s">
        <v>88</v>
      </c>
      <c r="H7" s="282" t="s">
        <v>89</v>
      </c>
      <c r="I7" s="282"/>
      <c r="J7" s="282" t="s">
        <v>211</v>
      </c>
      <c r="K7" s="284"/>
      <c r="L7" s="280"/>
      <c r="M7" s="280"/>
    </row>
    <row r="8" spans="1:13" ht="117" customHeight="1">
      <c r="A8" s="282"/>
      <c r="B8" s="282"/>
      <c r="C8" s="34" t="s">
        <v>90</v>
      </c>
      <c r="D8" s="34" t="s">
        <v>96</v>
      </c>
      <c r="E8" s="34" t="s">
        <v>90</v>
      </c>
      <c r="F8" s="34" t="s">
        <v>96</v>
      </c>
      <c r="G8" s="282"/>
      <c r="H8" s="34" t="s">
        <v>90</v>
      </c>
      <c r="I8" s="34" t="s">
        <v>96</v>
      </c>
      <c r="J8" s="282"/>
      <c r="K8" s="284"/>
      <c r="L8" s="280"/>
      <c r="M8" s="280"/>
    </row>
    <row r="9" spans="1:13" ht="22.5" customHeight="1">
      <c r="A9" s="91" t="s">
        <v>55</v>
      </c>
      <c r="B9" s="34"/>
      <c r="C9" s="34"/>
      <c r="D9" s="34"/>
      <c r="E9" s="34"/>
      <c r="F9" s="34"/>
      <c r="G9" s="34"/>
      <c r="H9" s="34"/>
      <c r="I9" s="34"/>
      <c r="J9" s="34"/>
      <c r="K9" s="35"/>
      <c r="L9" s="33"/>
      <c r="M9" s="33"/>
    </row>
    <row r="10" spans="1:13" ht="21.75" customHeight="1">
      <c r="A10" s="91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3"/>
      <c r="M10" s="33"/>
    </row>
    <row r="11" spans="1:13" ht="113.25" customHeight="1">
      <c r="A11" s="36" t="s">
        <v>133</v>
      </c>
      <c r="B11" s="79">
        <v>0</v>
      </c>
      <c r="C11" s="34">
        <v>0</v>
      </c>
      <c r="D11" s="37">
        <v>0</v>
      </c>
      <c r="E11" s="34">
        <v>0</v>
      </c>
      <c r="F11" s="37">
        <v>10565.8</v>
      </c>
      <c r="G11" s="31" t="s">
        <v>212</v>
      </c>
      <c r="H11" s="34">
        <v>0</v>
      </c>
      <c r="I11" s="37">
        <f>'табл.15'!F29</f>
        <v>0</v>
      </c>
      <c r="J11" s="37">
        <v>0</v>
      </c>
      <c r="K11" s="54"/>
      <c r="L11" s="44"/>
      <c r="M11" s="33"/>
    </row>
    <row r="12" spans="1:14" ht="108.75" customHeight="1">
      <c r="A12" s="36" t="s">
        <v>134</v>
      </c>
      <c r="B12" s="79">
        <v>0</v>
      </c>
      <c r="C12" s="118" t="s">
        <v>91</v>
      </c>
      <c r="D12" s="38">
        <f>13000+116007.8</f>
        <v>129007.8</v>
      </c>
      <c r="E12" s="119" t="s">
        <v>91</v>
      </c>
      <c r="F12" s="52">
        <f>47886.7+78825.7</f>
        <v>126712.4</v>
      </c>
      <c r="G12" s="31" t="s">
        <v>216</v>
      </c>
      <c r="H12" s="119" t="s">
        <v>91</v>
      </c>
      <c r="I12" s="52">
        <f>'табл.15'!F29+'табл.15'!F35+'табл.15'!F41</f>
        <v>111702.9</v>
      </c>
      <c r="J12" s="37">
        <v>0</v>
      </c>
      <c r="K12" s="39"/>
      <c r="L12" s="44"/>
      <c r="M12" s="33"/>
      <c r="N12" s="40"/>
    </row>
    <row r="13" spans="1:13" ht="93.75" customHeight="1">
      <c r="A13" s="36" t="s">
        <v>135</v>
      </c>
      <c r="B13" s="79">
        <v>0</v>
      </c>
      <c r="C13" s="34">
        <v>0</v>
      </c>
      <c r="D13" s="38">
        <v>0</v>
      </c>
      <c r="E13" s="34" t="s">
        <v>214</v>
      </c>
      <c r="F13" s="37">
        <v>38870</v>
      </c>
      <c r="G13" s="31" t="s">
        <v>215</v>
      </c>
      <c r="H13" s="34" t="s">
        <v>214</v>
      </c>
      <c r="I13" s="37">
        <f>'табл.15'!F53+'табл.15'!F79</f>
        <v>37660.8</v>
      </c>
      <c r="J13" s="37">
        <v>0</v>
      </c>
      <c r="K13" s="35"/>
      <c r="L13" s="33"/>
      <c r="M13" s="33"/>
    </row>
    <row r="14" spans="1:13" ht="85.5" customHeight="1">
      <c r="A14" s="36" t="s">
        <v>170</v>
      </c>
      <c r="B14" s="38">
        <v>0</v>
      </c>
      <c r="C14" s="34" t="s">
        <v>213</v>
      </c>
      <c r="D14" s="38">
        <v>2500</v>
      </c>
      <c r="E14" s="34" t="s">
        <v>213</v>
      </c>
      <c r="F14" s="38">
        <v>2500</v>
      </c>
      <c r="G14" s="31"/>
      <c r="H14" s="34" t="s">
        <v>213</v>
      </c>
      <c r="I14" s="38">
        <v>0</v>
      </c>
      <c r="J14" s="37">
        <v>0</v>
      </c>
      <c r="K14" s="35"/>
      <c r="L14" s="33"/>
      <c r="M14" s="33"/>
    </row>
    <row r="15" spans="1:13" ht="99" customHeight="1" hidden="1">
      <c r="A15" s="36" t="s">
        <v>138</v>
      </c>
      <c r="B15" s="38">
        <v>0</v>
      </c>
      <c r="C15" s="34" t="s">
        <v>136</v>
      </c>
      <c r="D15" s="38">
        <v>0</v>
      </c>
      <c r="E15" s="34" t="s">
        <v>136</v>
      </c>
      <c r="F15" s="38"/>
      <c r="G15" s="31" t="s">
        <v>137</v>
      </c>
      <c r="H15" s="34" t="s">
        <v>136</v>
      </c>
      <c r="I15" s="38"/>
      <c r="J15" s="37"/>
      <c r="K15" s="35"/>
      <c r="L15" s="33"/>
      <c r="M15" s="33"/>
    </row>
    <row r="16" spans="1:13" ht="24" customHeight="1">
      <c r="A16" s="36" t="s">
        <v>142</v>
      </c>
      <c r="B16" s="38">
        <f>B11+B12+B13+B14+B15</f>
        <v>0</v>
      </c>
      <c r="C16" s="38"/>
      <c r="D16" s="38">
        <f>D11+D12+D13+D14+D15</f>
        <v>131507.8</v>
      </c>
      <c r="E16" s="38"/>
      <c r="F16" s="38">
        <f>F11+F12+F13+F14+F15</f>
        <v>178648.19999999998</v>
      </c>
      <c r="G16" s="38"/>
      <c r="H16" s="38"/>
      <c r="I16" s="38">
        <f>I11+I12+I13+I14+I15</f>
        <v>149363.7</v>
      </c>
      <c r="J16" s="38">
        <v>0</v>
      </c>
      <c r="K16" s="35"/>
      <c r="L16" s="33"/>
      <c r="M16" s="33"/>
    </row>
    <row r="17" spans="1:13" ht="17.25" customHeight="1">
      <c r="A17" s="26" t="s">
        <v>141</v>
      </c>
      <c r="B17" s="38"/>
      <c r="C17" s="34"/>
      <c r="D17" s="38"/>
      <c r="E17" s="38"/>
      <c r="F17" s="38"/>
      <c r="G17" s="38"/>
      <c r="H17" s="38"/>
      <c r="I17" s="38"/>
      <c r="J17" s="38"/>
      <c r="K17" s="35"/>
      <c r="L17" s="33"/>
      <c r="M17" s="33"/>
    </row>
    <row r="18" spans="1:13" ht="92.25" customHeight="1">
      <c r="A18" s="69" t="s">
        <v>139</v>
      </c>
      <c r="B18" s="79">
        <v>0</v>
      </c>
      <c r="C18" s="34" t="s">
        <v>217</v>
      </c>
      <c r="D18" s="37">
        <v>1500</v>
      </c>
      <c r="E18" s="34" t="s">
        <v>218</v>
      </c>
      <c r="F18" s="37">
        <v>2490</v>
      </c>
      <c r="G18" s="34" t="s">
        <v>219</v>
      </c>
      <c r="H18" s="34" t="s">
        <v>140</v>
      </c>
      <c r="I18" s="37">
        <f>'табл.15'!F101</f>
        <v>2349</v>
      </c>
      <c r="J18" s="37">
        <v>0</v>
      </c>
      <c r="K18" s="35"/>
      <c r="L18" s="33"/>
      <c r="M18" s="33"/>
    </row>
    <row r="19" spans="1:13" ht="24.75" customHeight="1">
      <c r="A19" s="69" t="s">
        <v>143</v>
      </c>
      <c r="B19" s="79">
        <f>B18</f>
        <v>0</v>
      </c>
      <c r="C19" s="79"/>
      <c r="D19" s="79">
        <f>D18</f>
        <v>1500</v>
      </c>
      <c r="E19" s="79"/>
      <c r="F19" s="79">
        <f>F18</f>
        <v>2490</v>
      </c>
      <c r="G19" s="79"/>
      <c r="H19" s="79"/>
      <c r="I19" s="79">
        <f>I18</f>
        <v>2349</v>
      </c>
      <c r="J19" s="79">
        <f>J18</f>
        <v>0</v>
      </c>
      <c r="K19" s="35"/>
      <c r="L19" s="33"/>
      <c r="M19" s="33"/>
    </row>
    <row r="20" spans="1:14" ht="15.75">
      <c r="A20" s="36" t="s">
        <v>41</v>
      </c>
      <c r="B20" s="38">
        <v>0</v>
      </c>
      <c r="C20" s="38"/>
      <c r="D20" s="38">
        <f>D16+D19</f>
        <v>133007.8</v>
      </c>
      <c r="E20" s="38"/>
      <c r="F20" s="38">
        <f>F16+F19</f>
        <v>181138.19999999998</v>
      </c>
      <c r="G20" s="38"/>
      <c r="H20" s="38"/>
      <c r="I20" s="38">
        <f>I16+I19</f>
        <v>151712.7</v>
      </c>
      <c r="J20" s="38">
        <v>0</v>
      </c>
      <c r="K20" s="283"/>
      <c r="L20" s="280"/>
      <c r="M20" s="280"/>
      <c r="N20" s="40"/>
    </row>
    <row r="21" spans="1:14" ht="15.75">
      <c r="A21" s="278"/>
      <c r="B21" s="278"/>
      <c r="C21" s="278"/>
      <c r="D21" s="278"/>
      <c r="E21" s="42"/>
      <c r="F21" s="56"/>
      <c r="G21" s="42"/>
      <c r="H21" s="42"/>
      <c r="I21" s="56"/>
      <c r="J21" s="43"/>
      <c r="K21" s="54"/>
      <c r="L21" s="33"/>
      <c r="M21" s="33"/>
      <c r="N21" s="40"/>
    </row>
    <row r="22" spans="1:14" ht="15.75">
      <c r="A22" s="42"/>
      <c r="B22" s="55"/>
      <c r="C22" s="42"/>
      <c r="D22" s="43"/>
      <c r="E22" s="42"/>
      <c r="F22" s="56"/>
      <c r="G22" s="42"/>
      <c r="H22" s="42"/>
      <c r="I22" s="56"/>
      <c r="J22" s="43"/>
      <c r="K22" s="54"/>
      <c r="L22" s="33"/>
      <c r="M22" s="33"/>
      <c r="N22" s="40"/>
    </row>
    <row r="23" spans="1:13" ht="15.75">
      <c r="A23" s="42"/>
      <c r="B23" s="42"/>
      <c r="C23" s="42"/>
      <c r="D23" s="43"/>
      <c r="E23" s="42"/>
      <c r="F23" s="43"/>
      <c r="G23" s="42"/>
      <c r="H23" s="42"/>
      <c r="I23" s="42"/>
      <c r="J23" s="42"/>
      <c r="K23" s="35"/>
      <c r="L23" s="33"/>
      <c r="M23" s="44"/>
    </row>
    <row r="24" spans="1:6" ht="15.75">
      <c r="A24" s="26" t="s">
        <v>5</v>
      </c>
      <c r="B24" s="26"/>
      <c r="C24" s="26"/>
      <c r="D24" s="26"/>
      <c r="E24" s="26"/>
      <c r="F24" s="26"/>
    </row>
    <row r="25" spans="1:10" ht="31.5" customHeight="1">
      <c r="A25" s="285" t="s">
        <v>81</v>
      </c>
      <c r="B25" s="285"/>
      <c r="C25" s="285"/>
      <c r="D25" s="285"/>
      <c r="G25" s="32"/>
      <c r="J25" s="4" t="s">
        <v>177</v>
      </c>
    </row>
    <row r="26" spans="1:10" ht="15.75">
      <c r="A26" s="3"/>
      <c r="B26" s="26"/>
      <c r="C26" s="26"/>
      <c r="D26" s="26"/>
      <c r="F26" s="26"/>
      <c r="J26" s="4"/>
    </row>
    <row r="27" spans="1:10" ht="15.75">
      <c r="A27" s="225" t="s">
        <v>79</v>
      </c>
      <c r="B27" s="225"/>
      <c r="C27" s="225"/>
      <c r="D27" s="225"/>
      <c r="G27" s="32"/>
      <c r="J27" s="4" t="s">
        <v>68</v>
      </c>
    </row>
    <row r="28" spans="1:10" ht="15.75">
      <c r="A28" s="3"/>
      <c r="B28" s="26"/>
      <c r="C28" s="26"/>
      <c r="D28" s="26"/>
      <c r="F28" s="26"/>
      <c r="J28" s="4"/>
    </row>
    <row r="29" spans="1:10" s="8" customFormat="1" ht="15.75">
      <c r="A29" s="16" t="s">
        <v>69</v>
      </c>
      <c r="B29" s="16"/>
      <c r="C29" s="18"/>
      <c r="D29" s="9"/>
      <c r="F29" s="16"/>
      <c r="H29" s="16"/>
      <c r="I29" s="16"/>
      <c r="J29" s="51" t="s">
        <v>26</v>
      </c>
    </row>
    <row r="30" spans="1:6" ht="15.75">
      <c r="A30" s="46"/>
      <c r="B30" s="45"/>
      <c r="C30" s="45"/>
      <c r="D30" s="45"/>
      <c r="E30" s="45"/>
      <c r="F30" s="45"/>
    </row>
    <row r="31" spans="1:6" ht="15.75">
      <c r="A31" s="197" t="s">
        <v>80</v>
      </c>
      <c r="B31" s="197"/>
      <c r="C31" s="45"/>
      <c r="D31" s="45"/>
      <c r="E31" s="45"/>
      <c r="F31" s="45"/>
    </row>
    <row r="32" spans="1:2" ht="15">
      <c r="A32" s="197" t="s">
        <v>71</v>
      </c>
      <c r="B32" s="197"/>
    </row>
  </sheetData>
  <sheetProtection/>
  <mergeCells count="22">
    <mergeCell ref="A25:D25"/>
    <mergeCell ref="A27:D27"/>
    <mergeCell ref="A31:B31"/>
    <mergeCell ref="A32:B32"/>
    <mergeCell ref="C7:D7"/>
    <mergeCell ref="E7:F7"/>
    <mergeCell ref="K20:M20"/>
    <mergeCell ref="G7:G8"/>
    <mergeCell ref="H7:I7"/>
    <mergeCell ref="J7:J8"/>
    <mergeCell ref="K7:M7"/>
    <mergeCell ref="K8:M8"/>
    <mergeCell ref="A21:D21"/>
    <mergeCell ref="A1:J1"/>
    <mergeCell ref="A2:J2"/>
    <mergeCell ref="K2:M6"/>
    <mergeCell ref="A3:J3"/>
    <mergeCell ref="A5:J5"/>
    <mergeCell ref="A4:J4"/>
    <mergeCell ref="A6:J6"/>
    <mergeCell ref="A7:A8"/>
    <mergeCell ref="B7:B8"/>
  </mergeCells>
  <printOptions horizontalCentered="1"/>
  <pageMargins left="0.1968503937007874" right="0.29" top="0.26" bottom="0.2362204724409449" header="0.15748031496062992" footer="0.1574803149606299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2017-03-03T12:24:20Z</cp:lastPrinted>
  <dcterms:created xsi:type="dcterms:W3CDTF">2015-02-06T06:43:49Z</dcterms:created>
  <dcterms:modified xsi:type="dcterms:W3CDTF">2017-03-13T09:13:41Z</dcterms:modified>
  <cp:category/>
  <cp:version/>
  <cp:contentType/>
  <cp:contentStatus/>
</cp:coreProperties>
</file>